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околова\Desktop\24 исп\Отчеты об исполнении решения\"/>
    </mc:Choice>
  </mc:AlternateContent>
  <xr:revisionPtr revIDLastSave="0" documentId="13_ncr:1_{CDD46B63-377B-48BE-9D8D-A486F769398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S155" i="1" l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90" i="1"/>
  <c r="S91" i="1"/>
  <c r="S92" i="1"/>
  <c r="S93" i="1"/>
  <c r="S94" i="1"/>
  <c r="S95" i="1"/>
  <c r="S96" i="1"/>
  <c r="S97" i="1"/>
  <c r="S98" i="1"/>
  <c r="S99" i="1"/>
  <c r="S100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5" i="1"/>
  <c r="E11" i="1"/>
  <c r="I11" i="1" s="1"/>
  <c r="M11" i="1" s="1"/>
  <c r="J11" i="1"/>
  <c r="Q11" i="1" s="1"/>
  <c r="C121" i="1"/>
  <c r="E121" i="1" s="1"/>
  <c r="I121" i="1" s="1"/>
  <c r="M121" i="1" s="1"/>
  <c r="F121" i="1"/>
  <c r="J121" i="1" s="1"/>
  <c r="Q121" i="1" s="1"/>
  <c r="C7" i="1"/>
  <c r="C6" i="1" s="1"/>
  <c r="F7" i="1"/>
  <c r="J7" i="1" s="1"/>
  <c r="Q7" i="1" s="1"/>
  <c r="E8" i="1"/>
  <c r="I8" i="1" s="1"/>
  <c r="M8" i="1" s="1"/>
  <c r="J8" i="1"/>
  <c r="Q8" i="1" s="1"/>
  <c r="E9" i="1"/>
  <c r="I9" i="1" s="1"/>
  <c r="M9" i="1" s="1"/>
  <c r="J9" i="1"/>
  <c r="Q9" i="1" s="1"/>
  <c r="E10" i="1"/>
  <c r="I10" i="1" s="1"/>
  <c r="M10" i="1" s="1"/>
  <c r="J10" i="1"/>
  <c r="Q10" i="1" s="1"/>
  <c r="E12" i="1"/>
  <c r="I12" i="1" s="1"/>
  <c r="M12" i="1" s="1"/>
  <c r="J12" i="1"/>
  <c r="Q12" i="1" s="1"/>
  <c r="E13" i="1"/>
  <c r="I13" i="1" s="1"/>
  <c r="M13" i="1" s="1"/>
  <c r="J13" i="1"/>
  <c r="Q13" i="1" s="1"/>
  <c r="C16" i="1"/>
  <c r="E16" i="1" s="1"/>
  <c r="I16" i="1" s="1"/>
  <c r="M16" i="1" s="1"/>
  <c r="F16" i="1"/>
  <c r="E17" i="1"/>
  <c r="I17" i="1" s="1"/>
  <c r="M17" i="1" s="1"/>
  <c r="J17" i="1"/>
  <c r="Q17" i="1" s="1"/>
  <c r="C18" i="1"/>
  <c r="F18" i="1"/>
  <c r="J18" i="1" s="1"/>
  <c r="Q18" i="1" s="1"/>
  <c r="E19" i="1"/>
  <c r="I19" i="1" s="1"/>
  <c r="M19" i="1" s="1"/>
  <c r="J19" i="1"/>
  <c r="Q19" i="1" s="1"/>
  <c r="C20" i="1"/>
  <c r="E20" i="1" s="1"/>
  <c r="I20" i="1" s="1"/>
  <c r="M20" i="1" s="1"/>
  <c r="F20" i="1"/>
  <c r="J20" i="1" s="1"/>
  <c r="Q20" i="1" s="1"/>
  <c r="E21" i="1"/>
  <c r="I21" i="1" s="1"/>
  <c r="M21" i="1" s="1"/>
  <c r="J21" i="1"/>
  <c r="Q21" i="1" s="1"/>
  <c r="C22" i="1"/>
  <c r="E22" i="1" s="1"/>
  <c r="I22" i="1" s="1"/>
  <c r="M22" i="1" s="1"/>
  <c r="F22" i="1"/>
  <c r="J22" i="1" s="1"/>
  <c r="Q22" i="1" s="1"/>
  <c r="E23" i="1"/>
  <c r="I23" i="1" s="1"/>
  <c r="M23" i="1" s="1"/>
  <c r="J23" i="1"/>
  <c r="Q23" i="1" s="1"/>
  <c r="C25" i="1"/>
  <c r="F25" i="1"/>
  <c r="J25" i="1" s="1"/>
  <c r="Q25" i="1" s="1"/>
  <c r="E26" i="1"/>
  <c r="I26" i="1" s="1"/>
  <c r="M26" i="1" s="1"/>
  <c r="J26" i="1"/>
  <c r="Q26" i="1" s="1"/>
  <c r="C27" i="1"/>
  <c r="E27" i="1" s="1"/>
  <c r="I27" i="1" s="1"/>
  <c r="M27" i="1" s="1"/>
  <c r="F27" i="1"/>
  <c r="J27" i="1" s="1"/>
  <c r="Q27" i="1" s="1"/>
  <c r="E28" i="1"/>
  <c r="I28" i="1" s="1"/>
  <c r="M28" i="1" s="1"/>
  <c r="J28" i="1"/>
  <c r="Q28" i="1" s="1"/>
  <c r="C29" i="1"/>
  <c r="E29" i="1" s="1"/>
  <c r="I29" i="1" s="1"/>
  <c r="M29" i="1" s="1"/>
  <c r="F29" i="1"/>
  <c r="J29" i="1" s="1"/>
  <c r="Q29" i="1" s="1"/>
  <c r="E30" i="1"/>
  <c r="I30" i="1" s="1"/>
  <c r="M30" i="1" s="1"/>
  <c r="J30" i="1"/>
  <c r="Q30" i="1" s="1"/>
  <c r="C32" i="1"/>
  <c r="F32" i="1"/>
  <c r="J32" i="1" s="1"/>
  <c r="Q32" i="1" s="1"/>
  <c r="E33" i="1"/>
  <c r="I33" i="1" s="1"/>
  <c r="M33" i="1" s="1"/>
  <c r="J33" i="1"/>
  <c r="Q33" i="1" s="1"/>
  <c r="C36" i="1"/>
  <c r="F36" i="1"/>
  <c r="J36" i="1" s="1"/>
  <c r="Q36" i="1" s="1"/>
  <c r="E37" i="1"/>
  <c r="I37" i="1" s="1"/>
  <c r="M37" i="1" s="1"/>
  <c r="J37" i="1"/>
  <c r="Q37" i="1" s="1"/>
  <c r="E38" i="1"/>
  <c r="I38" i="1" s="1"/>
  <c r="M38" i="1" s="1"/>
  <c r="J38" i="1"/>
  <c r="Q38" i="1" s="1"/>
  <c r="C39" i="1"/>
  <c r="E39" i="1" s="1"/>
  <c r="I39" i="1" s="1"/>
  <c r="M39" i="1" s="1"/>
  <c r="F39" i="1"/>
  <c r="J39" i="1" s="1"/>
  <c r="Q39" i="1" s="1"/>
  <c r="E40" i="1"/>
  <c r="I40" i="1" s="1"/>
  <c r="M40" i="1" s="1"/>
  <c r="J40" i="1"/>
  <c r="Q40" i="1" s="1"/>
  <c r="C41" i="1"/>
  <c r="E41" i="1" s="1"/>
  <c r="I41" i="1" s="1"/>
  <c r="M41" i="1" s="1"/>
  <c r="F41" i="1"/>
  <c r="J41" i="1" s="1"/>
  <c r="Q41" i="1" s="1"/>
  <c r="E42" i="1"/>
  <c r="I42" i="1" s="1"/>
  <c r="M42" i="1" s="1"/>
  <c r="J42" i="1"/>
  <c r="Q42" i="1" s="1"/>
  <c r="C44" i="1"/>
  <c r="F44" i="1"/>
  <c r="J44" i="1" s="1"/>
  <c r="Q44" i="1" s="1"/>
  <c r="E45" i="1"/>
  <c r="I45" i="1" s="1"/>
  <c r="M45" i="1" s="1"/>
  <c r="J45" i="1"/>
  <c r="Q45" i="1" s="1"/>
  <c r="C47" i="1"/>
  <c r="C46" i="1" s="1"/>
  <c r="E46" i="1" s="1"/>
  <c r="I46" i="1" s="1"/>
  <c r="M46" i="1" s="1"/>
  <c r="F47" i="1"/>
  <c r="F46" i="1" s="1"/>
  <c r="J46" i="1" s="1"/>
  <c r="Q46" i="1" s="1"/>
  <c r="E48" i="1"/>
  <c r="I48" i="1" s="1"/>
  <c r="M48" i="1" s="1"/>
  <c r="J48" i="1"/>
  <c r="Q48" i="1" s="1"/>
  <c r="C49" i="1"/>
  <c r="E49" i="1" s="1"/>
  <c r="I49" i="1" s="1"/>
  <c r="M49" i="1" s="1"/>
  <c r="F49" i="1"/>
  <c r="J49" i="1" s="1"/>
  <c r="Q49" i="1" s="1"/>
  <c r="E51" i="1"/>
  <c r="I51" i="1" s="1"/>
  <c r="M51" i="1" s="1"/>
  <c r="J51" i="1"/>
  <c r="Q51" i="1" s="1"/>
  <c r="E52" i="1"/>
  <c r="I52" i="1" s="1"/>
  <c r="M52" i="1" s="1"/>
  <c r="J52" i="1"/>
  <c r="Q52" i="1" s="1"/>
  <c r="C53" i="1"/>
  <c r="C50" i="1" s="1"/>
  <c r="E50" i="1" s="1"/>
  <c r="I50" i="1" s="1"/>
  <c r="M50" i="1" s="1"/>
  <c r="F53" i="1"/>
  <c r="J53" i="1" s="1"/>
  <c r="Q53" i="1" s="1"/>
  <c r="E54" i="1"/>
  <c r="I54" i="1" s="1"/>
  <c r="M54" i="1" s="1"/>
  <c r="J54" i="1"/>
  <c r="Q54" i="1" s="1"/>
  <c r="C57" i="1"/>
  <c r="F57" i="1"/>
  <c r="F56" i="1" s="1"/>
  <c r="E58" i="1"/>
  <c r="I58" i="1" s="1"/>
  <c r="M58" i="1" s="1"/>
  <c r="J58" i="1"/>
  <c r="Q58" i="1" s="1"/>
  <c r="C60" i="1"/>
  <c r="C59" i="1" s="1"/>
  <c r="E59" i="1" s="1"/>
  <c r="I59" i="1" s="1"/>
  <c r="M59" i="1" s="1"/>
  <c r="F60" i="1"/>
  <c r="E61" i="1"/>
  <c r="I61" i="1" s="1"/>
  <c r="M61" i="1" s="1"/>
  <c r="J61" i="1"/>
  <c r="Q61" i="1" s="1"/>
  <c r="E62" i="1"/>
  <c r="I62" i="1" s="1"/>
  <c r="M62" i="1" s="1"/>
  <c r="J62" i="1"/>
  <c r="Q62" i="1" s="1"/>
  <c r="C64" i="1"/>
  <c r="F64" i="1"/>
  <c r="J64" i="1" s="1"/>
  <c r="Q64" i="1" s="1"/>
  <c r="E65" i="1"/>
  <c r="I65" i="1" s="1"/>
  <c r="M65" i="1" s="1"/>
  <c r="J65" i="1"/>
  <c r="Q65" i="1" s="1"/>
  <c r="E66" i="1"/>
  <c r="I66" i="1" s="1"/>
  <c r="M66" i="1" s="1"/>
  <c r="J66" i="1"/>
  <c r="Q66" i="1" s="1"/>
  <c r="C68" i="1"/>
  <c r="E68" i="1" s="1"/>
  <c r="I68" i="1" s="1"/>
  <c r="M68" i="1" s="1"/>
  <c r="F68" i="1"/>
  <c r="F67" i="1" s="1"/>
  <c r="J67" i="1" s="1"/>
  <c r="Q67" i="1" s="1"/>
  <c r="E69" i="1"/>
  <c r="I69" i="1" s="1"/>
  <c r="M69" i="1" s="1"/>
  <c r="J69" i="1"/>
  <c r="Q69" i="1" s="1"/>
  <c r="C72" i="1"/>
  <c r="E72" i="1" s="1"/>
  <c r="I72" i="1" s="1"/>
  <c r="M72" i="1" s="1"/>
  <c r="F72" i="1"/>
  <c r="J72" i="1" s="1"/>
  <c r="Q72" i="1" s="1"/>
  <c r="E73" i="1"/>
  <c r="I73" i="1" s="1"/>
  <c r="M73" i="1" s="1"/>
  <c r="J73" i="1"/>
  <c r="Q73" i="1" s="1"/>
  <c r="C74" i="1"/>
  <c r="E74" i="1" s="1"/>
  <c r="I74" i="1" s="1"/>
  <c r="M74" i="1" s="1"/>
  <c r="F74" i="1"/>
  <c r="J74" i="1" s="1"/>
  <c r="Q74" i="1" s="1"/>
  <c r="E75" i="1"/>
  <c r="I75" i="1" s="1"/>
  <c r="M75" i="1" s="1"/>
  <c r="J75" i="1"/>
  <c r="Q75" i="1" s="1"/>
  <c r="C76" i="1"/>
  <c r="E76" i="1" s="1"/>
  <c r="I76" i="1" s="1"/>
  <c r="M76" i="1" s="1"/>
  <c r="F76" i="1"/>
  <c r="J76" i="1" s="1"/>
  <c r="Q76" i="1" s="1"/>
  <c r="E77" i="1"/>
  <c r="I77" i="1" s="1"/>
  <c r="M77" i="1" s="1"/>
  <c r="J77" i="1"/>
  <c r="Q77" i="1" s="1"/>
  <c r="C78" i="1"/>
  <c r="E78" i="1" s="1"/>
  <c r="I78" i="1" s="1"/>
  <c r="M78" i="1" s="1"/>
  <c r="F78" i="1"/>
  <c r="J78" i="1" s="1"/>
  <c r="Q78" i="1" s="1"/>
  <c r="E79" i="1"/>
  <c r="I79" i="1" s="1"/>
  <c r="M79" i="1" s="1"/>
  <c r="J79" i="1"/>
  <c r="Q79" i="1" s="1"/>
  <c r="C80" i="1"/>
  <c r="E80" i="1" s="1"/>
  <c r="I80" i="1" s="1"/>
  <c r="M80" i="1" s="1"/>
  <c r="F80" i="1"/>
  <c r="J80" i="1" s="1"/>
  <c r="Q80" i="1" s="1"/>
  <c r="E81" i="1"/>
  <c r="I81" i="1" s="1"/>
  <c r="M81" i="1" s="1"/>
  <c r="J81" i="1"/>
  <c r="Q81" i="1" s="1"/>
  <c r="C82" i="1"/>
  <c r="E82" i="1" s="1"/>
  <c r="I82" i="1" s="1"/>
  <c r="M82" i="1" s="1"/>
  <c r="F82" i="1"/>
  <c r="J82" i="1" s="1"/>
  <c r="Q82" i="1" s="1"/>
  <c r="E83" i="1"/>
  <c r="I83" i="1" s="1"/>
  <c r="M83" i="1" s="1"/>
  <c r="J83" i="1"/>
  <c r="Q83" i="1" s="1"/>
  <c r="C84" i="1"/>
  <c r="E84" i="1" s="1"/>
  <c r="I84" i="1" s="1"/>
  <c r="M84" i="1" s="1"/>
  <c r="F84" i="1"/>
  <c r="J84" i="1" s="1"/>
  <c r="Q84" i="1" s="1"/>
  <c r="E85" i="1"/>
  <c r="I85" i="1" s="1"/>
  <c r="M85" i="1" s="1"/>
  <c r="J85" i="1"/>
  <c r="Q85" i="1" s="1"/>
  <c r="C86" i="1"/>
  <c r="E86" i="1" s="1"/>
  <c r="I86" i="1" s="1"/>
  <c r="M86" i="1" s="1"/>
  <c r="F86" i="1"/>
  <c r="J86" i="1" s="1"/>
  <c r="Q86" i="1" s="1"/>
  <c r="E87" i="1"/>
  <c r="I87" i="1" s="1"/>
  <c r="M87" i="1" s="1"/>
  <c r="J87" i="1"/>
  <c r="Q87" i="1" s="1"/>
  <c r="C90" i="1"/>
  <c r="E90" i="1" s="1"/>
  <c r="I90" i="1" s="1"/>
  <c r="M90" i="1" s="1"/>
  <c r="F90" i="1"/>
  <c r="J90" i="1" s="1"/>
  <c r="Q90" i="1" s="1"/>
  <c r="E91" i="1"/>
  <c r="I91" i="1" s="1"/>
  <c r="M91" i="1" s="1"/>
  <c r="J91" i="1"/>
  <c r="Q91" i="1" s="1"/>
  <c r="C92" i="1"/>
  <c r="E92" i="1" s="1"/>
  <c r="I92" i="1" s="1"/>
  <c r="M92" i="1" s="1"/>
  <c r="F92" i="1"/>
  <c r="J92" i="1" s="1"/>
  <c r="Q92" i="1" s="1"/>
  <c r="E93" i="1"/>
  <c r="I93" i="1" s="1"/>
  <c r="M93" i="1" s="1"/>
  <c r="J93" i="1"/>
  <c r="Q93" i="1" s="1"/>
  <c r="C94" i="1"/>
  <c r="E94" i="1" s="1"/>
  <c r="I94" i="1" s="1"/>
  <c r="M94" i="1" s="1"/>
  <c r="F94" i="1"/>
  <c r="J94" i="1" s="1"/>
  <c r="Q94" i="1" s="1"/>
  <c r="E95" i="1"/>
  <c r="I95" i="1" s="1"/>
  <c r="M95" i="1" s="1"/>
  <c r="J95" i="1"/>
  <c r="Q95" i="1" s="1"/>
  <c r="C96" i="1"/>
  <c r="E96" i="1" s="1"/>
  <c r="I96" i="1" s="1"/>
  <c r="M96" i="1" s="1"/>
  <c r="F96" i="1"/>
  <c r="J96" i="1" s="1"/>
  <c r="Q96" i="1" s="1"/>
  <c r="E97" i="1"/>
  <c r="I97" i="1" s="1"/>
  <c r="M97" i="1" s="1"/>
  <c r="J97" i="1"/>
  <c r="Q97" i="1" s="1"/>
  <c r="E98" i="1"/>
  <c r="I98" i="1" s="1"/>
  <c r="M98" i="1" s="1"/>
  <c r="J98" i="1"/>
  <c r="Q98" i="1" s="1"/>
  <c r="E99" i="1"/>
  <c r="I99" i="1" s="1"/>
  <c r="M99" i="1" s="1"/>
  <c r="J99" i="1"/>
  <c r="Q99" i="1" s="1"/>
  <c r="E100" i="1"/>
  <c r="I100" i="1" s="1"/>
  <c r="M100" i="1" s="1"/>
  <c r="J100" i="1"/>
  <c r="Q100" i="1" s="1"/>
  <c r="E104" i="1"/>
  <c r="I104" i="1" s="1"/>
  <c r="M104" i="1" s="1"/>
  <c r="J104" i="1"/>
  <c r="Q104" i="1" s="1"/>
  <c r="E105" i="1"/>
  <c r="I105" i="1" s="1"/>
  <c r="M105" i="1" s="1"/>
  <c r="J105" i="1"/>
  <c r="Q105" i="1" s="1"/>
  <c r="E106" i="1"/>
  <c r="I106" i="1" s="1"/>
  <c r="M106" i="1" s="1"/>
  <c r="J106" i="1"/>
  <c r="Q106" i="1" s="1"/>
  <c r="C109" i="1"/>
  <c r="E109" i="1" s="1"/>
  <c r="I109" i="1" s="1"/>
  <c r="M109" i="1" s="1"/>
  <c r="F109" i="1"/>
  <c r="J109" i="1" s="1"/>
  <c r="Q109" i="1" s="1"/>
  <c r="E110" i="1"/>
  <c r="I110" i="1" s="1"/>
  <c r="M110" i="1" s="1"/>
  <c r="J110" i="1"/>
  <c r="Q110" i="1" s="1"/>
  <c r="E111" i="1"/>
  <c r="I111" i="1" s="1"/>
  <c r="M111" i="1" s="1"/>
  <c r="J111" i="1"/>
  <c r="Q111" i="1" s="1"/>
  <c r="E113" i="1"/>
  <c r="I113" i="1" s="1"/>
  <c r="M113" i="1" s="1"/>
  <c r="J113" i="1"/>
  <c r="Q113" i="1" s="1"/>
  <c r="E115" i="1"/>
  <c r="I115" i="1" s="1"/>
  <c r="M115" i="1" s="1"/>
  <c r="J115" i="1"/>
  <c r="Q115" i="1" s="1"/>
  <c r="I116" i="1"/>
  <c r="M116" i="1" s="1"/>
  <c r="Q116" i="1"/>
  <c r="E118" i="1"/>
  <c r="I118" i="1" s="1"/>
  <c r="M118" i="1" s="1"/>
  <c r="J118" i="1"/>
  <c r="Q118" i="1" s="1"/>
  <c r="E120" i="1"/>
  <c r="I120" i="1" s="1"/>
  <c r="M120" i="1" s="1"/>
  <c r="J120" i="1"/>
  <c r="Q120" i="1" s="1"/>
  <c r="E122" i="1"/>
  <c r="I122" i="1" s="1"/>
  <c r="M122" i="1" s="1"/>
  <c r="J122" i="1"/>
  <c r="Q122" i="1" s="1"/>
  <c r="E124" i="1"/>
  <c r="I124" i="1" s="1"/>
  <c r="M124" i="1" s="1"/>
  <c r="J124" i="1"/>
  <c r="Q124" i="1" s="1"/>
  <c r="E126" i="1"/>
  <c r="I126" i="1" s="1"/>
  <c r="M126" i="1" s="1"/>
  <c r="J126" i="1"/>
  <c r="Q126" i="1" s="1"/>
  <c r="C128" i="1"/>
  <c r="E128" i="1" s="1"/>
  <c r="I128" i="1" s="1"/>
  <c r="M128" i="1" s="1"/>
  <c r="F128" i="1"/>
  <c r="J128" i="1" s="1"/>
  <c r="Q128" i="1" s="1"/>
  <c r="E129" i="1"/>
  <c r="I129" i="1" s="1"/>
  <c r="M129" i="1" s="1"/>
  <c r="J129" i="1"/>
  <c r="Q129" i="1" s="1"/>
  <c r="E131" i="1"/>
  <c r="I131" i="1" s="1"/>
  <c r="M131" i="1" s="1"/>
  <c r="J131" i="1"/>
  <c r="Q131" i="1" s="1"/>
  <c r="E135" i="1"/>
  <c r="I135" i="1" s="1"/>
  <c r="M135" i="1" s="1"/>
  <c r="J135" i="1"/>
  <c r="Q135" i="1" s="1"/>
  <c r="I138" i="1"/>
  <c r="Q136" i="1"/>
  <c r="I140" i="1"/>
  <c r="M140" i="1" s="1"/>
  <c r="Q138" i="1"/>
  <c r="N144" i="1"/>
  <c r="E47" i="1" l="1"/>
  <c r="I47" i="1" s="1"/>
  <c r="M47" i="1" s="1"/>
  <c r="C14" i="1"/>
  <c r="E14" i="1" s="1"/>
  <c r="I14" i="1" s="1"/>
  <c r="M14" i="1" s="1"/>
  <c r="J68" i="1"/>
  <c r="Q68" i="1" s="1"/>
  <c r="F24" i="1"/>
  <c r="J24" i="1" s="1"/>
  <c r="Q24" i="1" s="1"/>
  <c r="J57" i="1"/>
  <c r="Q57" i="1" s="1"/>
  <c r="C67" i="1"/>
  <c r="E67" i="1" s="1"/>
  <c r="I67" i="1" s="1"/>
  <c r="M67" i="1" s="1"/>
  <c r="F43" i="1"/>
  <c r="J43" i="1" s="1"/>
  <c r="Q43" i="1" s="1"/>
  <c r="F50" i="1"/>
  <c r="J50" i="1" s="1"/>
  <c r="Q50" i="1" s="1"/>
  <c r="F35" i="1"/>
  <c r="J35" i="1" s="1"/>
  <c r="Q35" i="1" s="1"/>
  <c r="E60" i="1"/>
  <c r="I60" i="1" s="1"/>
  <c r="M60" i="1" s="1"/>
  <c r="F6" i="1"/>
  <c r="J6" i="1" s="1"/>
  <c r="Q6" i="1" s="1"/>
  <c r="C35" i="1"/>
  <c r="E35" i="1" s="1"/>
  <c r="I35" i="1" s="1"/>
  <c r="M35" i="1" s="1"/>
  <c r="C108" i="1"/>
  <c r="C107" i="1" s="1"/>
  <c r="E107" i="1" s="1"/>
  <c r="I107" i="1" s="1"/>
  <c r="M107" i="1" s="1"/>
  <c r="F14" i="1"/>
  <c r="J14" i="1" s="1"/>
  <c r="Q14" i="1" s="1"/>
  <c r="F63" i="1"/>
  <c r="J63" i="1" s="1"/>
  <c r="Q63" i="1" s="1"/>
  <c r="C31" i="1"/>
  <c r="E31" i="1" s="1"/>
  <c r="I31" i="1" s="1"/>
  <c r="M31" i="1" s="1"/>
  <c r="E53" i="1"/>
  <c r="I53" i="1" s="1"/>
  <c r="M53" i="1" s="1"/>
  <c r="E18" i="1"/>
  <c r="I18" i="1" s="1"/>
  <c r="M18" i="1" s="1"/>
  <c r="E36" i="1"/>
  <c r="I36" i="1" s="1"/>
  <c r="M36" i="1" s="1"/>
  <c r="F71" i="1"/>
  <c r="C63" i="1"/>
  <c r="E63" i="1" s="1"/>
  <c r="I63" i="1" s="1"/>
  <c r="M63" i="1" s="1"/>
  <c r="E64" i="1"/>
  <c r="I64" i="1" s="1"/>
  <c r="M64" i="1" s="1"/>
  <c r="E25" i="1"/>
  <c r="I25" i="1" s="1"/>
  <c r="M25" i="1" s="1"/>
  <c r="C24" i="1"/>
  <c r="E24" i="1" s="1"/>
  <c r="I24" i="1" s="1"/>
  <c r="M24" i="1" s="1"/>
  <c r="F108" i="1"/>
  <c r="E6" i="1"/>
  <c r="I6" i="1" s="1"/>
  <c r="M6" i="1" s="1"/>
  <c r="J56" i="1"/>
  <c r="Q56" i="1" s="1"/>
  <c r="E57" i="1"/>
  <c r="I57" i="1" s="1"/>
  <c r="M57" i="1" s="1"/>
  <c r="C56" i="1"/>
  <c r="C71" i="1"/>
  <c r="F59" i="1"/>
  <c r="J59" i="1" s="1"/>
  <c r="Q59" i="1" s="1"/>
  <c r="J60" i="1"/>
  <c r="Q60" i="1" s="1"/>
  <c r="E44" i="1"/>
  <c r="I44" i="1" s="1"/>
  <c r="M44" i="1" s="1"/>
  <c r="C43" i="1"/>
  <c r="E43" i="1" s="1"/>
  <c r="I43" i="1" s="1"/>
  <c r="M43" i="1" s="1"/>
  <c r="F31" i="1"/>
  <c r="J31" i="1" s="1"/>
  <c r="Q31" i="1" s="1"/>
  <c r="J47" i="1"/>
  <c r="Q47" i="1" s="1"/>
  <c r="E32" i="1"/>
  <c r="I32" i="1" s="1"/>
  <c r="M32" i="1" s="1"/>
  <c r="J16" i="1"/>
  <c r="Q16" i="1" s="1"/>
  <c r="E7" i="1"/>
  <c r="I7" i="1" s="1"/>
  <c r="M7" i="1" s="1"/>
  <c r="F34" i="1" l="1"/>
  <c r="J34" i="1" s="1"/>
  <c r="Q34" i="1" s="1"/>
  <c r="F55" i="1"/>
  <c r="J55" i="1" s="1"/>
  <c r="Q55" i="1" s="1"/>
  <c r="E108" i="1"/>
  <c r="I108" i="1" s="1"/>
  <c r="M108" i="1" s="1"/>
  <c r="E71" i="1"/>
  <c r="I71" i="1" s="1"/>
  <c r="M71" i="1" s="1"/>
  <c r="C70" i="1"/>
  <c r="E70" i="1" s="1"/>
  <c r="I70" i="1" s="1"/>
  <c r="M70" i="1" s="1"/>
  <c r="F5" i="1"/>
  <c r="C55" i="1"/>
  <c r="E55" i="1" s="1"/>
  <c r="I55" i="1" s="1"/>
  <c r="M55" i="1" s="1"/>
  <c r="E56" i="1"/>
  <c r="I56" i="1" s="1"/>
  <c r="M56" i="1" s="1"/>
  <c r="C34" i="1"/>
  <c r="J108" i="1"/>
  <c r="Q108" i="1" s="1"/>
  <c r="F107" i="1"/>
  <c r="J107" i="1" s="1"/>
  <c r="Q107" i="1" s="1"/>
  <c r="F70" i="1"/>
  <c r="J70" i="1" s="1"/>
  <c r="Q70" i="1" s="1"/>
  <c r="J71" i="1"/>
  <c r="Q71" i="1" s="1"/>
  <c r="E34" i="1" l="1"/>
  <c r="I34" i="1" s="1"/>
  <c r="M34" i="1" s="1"/>
  <c r="C5" i="1"/>
  <c r="J5" i="1"/>
  <c r="Q5" i="1" s="1"/>
  <c r="F144" i="1"/>
  <c r="J144" i="1" s="1"/>
  <c r="Q140" i="1" s="1"/>
  <c r="E5" i="1" l="1"/>
  <c r="I5" i="1" s="1"/>
  <c r="M5" i="1" s="1"/>
  <c r="C144" i="1"/>
  <c r="E144" i="1" s="1"/>
  <c r="I144" i="1" s="1"/>
  <c r="M144" i="1" s="1"/>
</calcChain>
</file>

<file path=xl/sharedStrings.xml><?xml version="1.0" encoding="utf-8"?>
<sst xmlns="http://schemas.openxmlformats.org/spreadsheetml/2006/main" count="321" uniqueCount="312">
  <si>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</si>
  <si>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</si>
  <si>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</si>
  <si>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</si>
  <si>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</si>
  <si>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</si>
  <si>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</si>
  <si>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</si>
  <si>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</si>
  <si>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</si>
  <si>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</si>
  <si>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</si>
  <si>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СОВОКУПНЫЙ ДОХОД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</si>
  <si>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</si>
  <si>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</si>
  <si>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</si>
  <si>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</si>
  <si>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ГОСУДАРСТВЕННАЯ ПОШЛИНА</t>
  </si>
  <si>
    <t xml:space="preserve">Государственная пошлина по делам, рассматриваемым в судах общей юрисдикции, мировыми судьями </t>
  </si>
  <si>
    <t>Государственная пошлина по делам, рассматриваемым в судах общей юрисдикции, мировыми судьями (за исключением  Верховного Суда Российской Федерации)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</si>
  <si>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</si>
  <si>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</si>
  <si>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</si>
  <si>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</si>
  <si>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 средства  от продажи права на  заключение договоров аренды указанных земельных участков ( за исключением земельных участков бюджетных и автономных учреждений)</t>
  </si>
  <si>
    <t xml:space="preserve">Доходы, получаемые в виде арендной платы, а также 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 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</si>
  <si>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 автономных учреждений)</t>
  </si>
  <si>
    <t>Прочие доходы от использования имущества и прав, находящихся в  государственной и муниципальной собственности (за исключением имущества бюджетных и автономных учреждений, 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</si>
  <si>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 государственной и муниципальной собственности (за исключением имущества бюджетных и автономных учреждений, 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</si>
  <si>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 собственности муниципальных районов (за исключением имущества муниципальных бюджетных и автономных учреждений,  а также имущества 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</si>
  <si>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</si>
  <si>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</si>
  <si>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</si>
  <si>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 xml:space="preserve">Плата за сбросы загрязняющих веществ в водные объекты </t>
  </si>
  <si>
    <t>Плата за размещение отходов производства и потребления</t>
  </si>
  <si>
    <t xml:space="preserve">Плата за размещение отходов производства </t>
  </si>
  <si>
    <t>ДОХОДЫ ОТ ПРОДАЖИ МАТЕРИАЛЬНЫХ И НЕМАТЕРИАЛЬНЫХ АКТИВОВ</t>
  </si>
  <si>
    <t xml:space="preserve">Доходы от продажи земельных участков, находящихся в государственной и муниципальной собственности 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</si>
  <si>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</si>
  <si>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</si>
  <si>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</si>
  <si>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</si>
  <si>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</si>
  <si>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АДМИНИСТРАТИВНЫЕ ПЛАТЕЖИ И СБОРЫ</t>
  </si>
  <si>
    <t>Платежи, взимаемые государственными и муниципальными органами (организациями) за выполнение определенных функций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</si>
  <si>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</si>
  <si>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ШТРАФЫ, САНКЦИИ, ВОЗМЕЩЕНИЕ УЩЕРБА</t>
  </si>
  <si>
    <t>Административные штрафы, установленные Кодексом Российской Федерации об административных правонарушениях</t>
  </si>
  <si>
    <t xml:space="preserve">Административные штрафы, установленные 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 продукцию </t>
  </si>
  <si>
    <t>Административные штрафы, установленные 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 продукцию,  налагаемые мировыми судьями, комиссиями по делам несовершеннолетних и защите их прав</t>
  </si>
  <si>
    <t>Платежи, уплачиваемые в целях возмещения вреда</t>
  </si>
  <si>
    <t>Платежи от государственных и муниицпальных унитарных предприятий</t>
  </si>
  <si>
    <t xml:space="preserve">Доходы от перечисления части прибыли государственных и муниципальных унитарных предприятий, остающейся после уплаты  налогов и обязательных платежей 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</si>
  <si>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</si>
  <si>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</si>
  <si>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</si>
  <si>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</si>
  <si>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</si>
  <si>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</si>
  <si>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 автономных учреждений)</t>
  </si>
  <si>
    <t xml:space="preserve">Доходы от перечисления части прибыли, остающейся после уплаты  налогов и иных обязательных платежей муниципальных унитарных предприятий, созданных  муниципальными районами 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</si>
  <si>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</si>
  <si>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</si>
  <si>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</si>
  <si>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</si>
  <si>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</si>
  <si>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</si>
  <si>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</si>
  <si>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 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</si>
  <si>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</si>
  <si>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</si>
  <si>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</si>
  <si>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стахования, рынка ценных бумаг 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</si>
  <si>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</si>
  <si>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 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</si>
  <si>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</si>
  <si>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 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</si>
  <si>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</si>
  <si>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</si>
  <si>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</si>
  <si>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 </t>
  </si>
  <si>
    <t>Доходы от реализации имущества, находящегося в государственной и муниципальной собственности (за исключением  движимого имущества бюджетных и автономных учреждений, а также имущества государственных и 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</si>
  <si>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</si>
  <si>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</si>
  <si>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 </t>
  </si>
  <si>
    <t>Платежи по искам о  возмещении вреда, причиненного окружающей среде, а также  платежи, уплачиваемые при добровольном возмещении вреда, причиненного окружающей среде  (за исключением вреда, причиненного окружающей среде на особо охраняемых  природных территориях, а также вреда, причиненного водным объектам), подлежащие зачислению в бюджет  муниципального образования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</si>
  <si>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</si>
  <si>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 превышающей 650 000 рублей)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</si>
  <si>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</si>
  <si>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 xml:space="preserve">БЕЗВОЗМЕЗДНЫЕ ПОСТУПЛЕНИЯ </t>
  </si>
  <si>
    <t>БЕЗВОЗМЕЗДНЫЕ ПОСТУПЛЕНИЯ ОТ ДРУГИХ БЮДЖЕТОВ БЮДЖЕТНОЙ СИСТЕМЫ РОССИЙСКОЙ ФЕДЕРАЦИИ</t>
  </si>
  <si>
    <t xml:space="preserve">Дотации бюджетам бюджетной системы Российской Федерации 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</si>
  <si>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</si>
  <si>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Дотации бюджетам муниципальных районов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</si>
  <si>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</si>
  <si>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</si>
  <si>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</si>
  <si>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муниципальных районов на поддержку отрасли культуры</t>
  </si>
  <si>
    <t>Прочие субсидии бюджетам муниципальных районов</t>
  </si>
  <si>
    <t>Субвенции бюджетам бюджетной системы Российской Федерации</t>
  </si>
  <si>
    <t>Субвенции  бюджетам муниципальных районов  на выполнение передаваемых полномочий субъектов Российской Федерации</t>
  </si>
  <si>
    <t xml:space="preserve"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 </t>
  </si>
  <si>
    <t>Субвенции бюджетам муниципальных районов на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</si>
  <si>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Иные межбюджетные трансферты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</si>
  <si>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</si>
  <si>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</si>
  <si>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2024 год</t>
  </si>
  <si>
    <t>2025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</si>
  <si>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</si>
  <si>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ПРОЧИЕ НЕНАЛОГОВЫЕ ДОХОДЫ</t>
  </si>
  <si>
    <t>Инициативные платежи</t>
  </si>
  <si>
    <t>Инициативные платежи, зачисляемые в бюджеты муниципальных районов</t>
  </si>
  <si>
    <t>ПРОЧИЕ БЕЗВОЗМЕЗДНЫЕ ПОСТУПЛЕНИЯ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</si>
  <si>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создания и модернизации объектов спортивной инфраструктуры региональной собственности (муниципальной собственности) для занятий физической культурой и спортом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</si>
  <si>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</si>
  <si>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Доходы от продажи земельных участков, государственная собственность на которые разграничена (за исключением  земельных участков бюджетных и автономных учреждений)</t>
  </si>
  <si>
    <t xml:space="preserve">Штрафы, неустойки, пени, уплаченные в соответствии  с законом или договором в случае неисполнения  или  ненадлежащего исполнения 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 Российской Федерации, иной организацией,  действующей от имени Российской Федерации 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</si>
  <si>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</si>
  <si>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</si>
  <si>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Акцизы по подакцизным товарам (продукции), производимым на территории Российской Федерации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</si>
  <si>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</si>
  <si>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</si>
  <si>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Платежи в целях возмещения причиненного ущерба (убытков)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</si>
  <si>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</si>
  <si>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</si>
  <si>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</si>
  <si>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</si>
  <si>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Прочие дотации</t>
  </si>
  <si>
    <t>Прочие дотации бюджетам муниципальных районовв на выравнивание бюджетной обеспеченности из бюджета субъекта Российской Федерации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</si>
  <si>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</si>
  <si>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реализацию мероприятий по обеспечению жильем молодых семей</t>
  </si>
  <si>
    <t>Субсидии бюджетам на поддержку отрасли культуры</t>
  </si>
  <si>
    <t>Субсидии бюджетам на софинансирование капитальных вложений в объекты государственной (муниципальной) собственности в рамках создания и модернизации объектов спортивной инфраструктуры региональной собственности (муниципальной собственности) для занятий физической культурой и спортом</t>
  </si>
  <si>
    <t>Прочие субсидии</t>
  </si>
  <si>
    <t>Субвенции местным бюджетам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</si>
  <si>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</si>
  <si>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</si>
  <si>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</si>
  <si>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Межбюджетные трансферты, передаваемые  бюджетам  на проведение  мероприятий по  обеспечению деятельности советников директора по воспитанию и взаимодействию с детскими общественными  объединениями в общеобразовательных  организациях 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</si>
  <si>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</si>
  <si>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 xml:space="preserve"> 000 2 19 00000 00 0000 000</t>
  </si>
  <si>
    <t xml:space="preserve"> 000 2 19 00000 05 0000 150</t>
  </si>
  <si>
    <t xml:space="preserve"> 000 2 19 60010 05 0000 150</t>
  </si>
  <si>
    <t>ВСЕГО</t>
  </si>
  <si>
    <t>Прочие безвозмездные поступления в бюджеты муниципальных районов</t>
  </si>
  <si>
    <t xml:space="preserve"> 000 2070000000 0000 000</t>
  </si>
  <si>
    <t xml:space="preserve"> 000 2070503005 0000 150</t>
  </si>
  <si>
    <t xml:space="preserve"> 000 1000000000 0000 000</t>
  </si>
  <si>
    <t xml:space="preserve"> 000 1010000000 0000 000</t>
  </si>
  <si>
    <t xml:space="preserve"> 000 1010200001 0000 110</t>
  </si>
  <si>
    <t xml:space="preserve"> 000 1010201001 0000 110</t>
  </si>
  <si>
    <t xml:space="preserve"> 000 1010202001 0000 110</t>
  </si>
  <si>
    <t xml:space="preserve"> 000 1010203001 0000 110</t>
  </si>
  <si>
    <t xml:space="preserve"> 000 1010208001 0000 110</t>
  </si>
  <si>
    <t xml:space="preserve"> 000 1010213001 0000 110</t>
  </si>
  <si>
    <t xml:space="preserve"> 000 1010214001 0000 110</t>
  </si>
  <si>
    <t xml:space="preserve"> 000 1030200001 0000 110</t>
  </si>
  <si>
    <t xml:space="preserve"> 000 1030223001 0000 110</t>
  </si>
  <si>
    <t xml:space="preserve"> 000 1030223101 0000 110</t>
  </si>
  <si>
    <t xml:space="preserve"> 000 1030224001 0000 110</t>
  </si>
  <si>
    <t xml:space="preserve"> 000 1030224101 0000 110</t>
  </si>
  <si>
    <t xml:space="preserve"> 000 1030225001 0000 110</t>
  </si>
  <si>
    <t xml:space="preserve"> 000 1030225101 0000 110</t>
  </si>
  <si>
    <t xml:space="preserve"> 000 1030226001 0000 110</t>
  </si>
  <si>
    <t xml:space="preserve"> 000 1030226101 0000 110</t>
  </si>
  <si>
    <t xml:space="preserve"> 000 1050000000 0000 000</t>
  </si>
  <si>
    <t xml:space="preserve"> 000 1050200002 0000 110</t>
  </si>
  <si>
    <t xml:space="preserve"> 000 1050201002 0000 110</t>
  </si>
  <si>
    <t xml:space="preserve"> 000 1050300001 0000 110</t>
  </si>
  <si>
    <t xml:space="preserve"> 000 1050301001 0000 110</t>
  </si>
  <si>
    <t xml:space="preserve"> 000 1050400002 0000 110</t>
  </si>
  <si>
    <t xml:space="preserve"> 000 1050402002 0000 110</t>
  </si>
  <si>
    <t xml:space="preserve"> 000 1080000000 0000 000</t>
  </si>
  <si>
    <t xml:space="preserve"> 000 1080300001 0000 110</t>
  </si>
  <si>
    <t xml:space="preserve"> 000 1080301001 0000 110</t>
  </si>
  <si>
    <t xml:space="preserve"> 000 1110000000 0000 000</t>
  </si>
  <si>
    <t xml:space="preserve"> 000 1110500000 0000 120</t>
  </si>
  <si>
    <t xml:space="preserve"> 000 1110501000 0000 120</t>
  </si>
  <si>
    <t xml:space="preserve"> 000 1110501305 0000 120</t>
  </si>
  <si>
    <t xml:space="preserve"> 000 1110501313 0000 120</t>
  </si>
  <si>
    <t xml:space="preserve"> 000 1110502000 0000 120</t>
  </si>
  <si>
    <t xml:space="preserve"> 000 1110502505 0000 120</t>
  </si>
  <si>
    <t xml:space="preserve"> 000 1110503000 0000 120</t>
  </si>
  <si>
    <t xml:space="preserve"> 000 1110503505 0000 120</t>
  </si>
  <si>
    <t xml:space="preserve"> 000 1110700000 0000 120</t>
  </si>
  <si>
    <t xml:space="preserve"> 000 1110701000 0000 120</t>
  </si>
  <si>
    <t xml:space="preserve"> 000 1110701505 0000 120</t>
  </si>
  <si>
    <t xml:space="preserve"> 000 1110900000 0000 120</t>
  </si>
  <si>
    <t xml:space="preserve"> 000 1110904000 0000 120</t>
  </si>
  <si>
    <t xml:space="preserve"> 000 1110904505 0000 120</t>
  </si>
  <si>
    <t xml:space="preserve"> 000 1120000000 0000 000</t>
  </si>
  <si>
    <t xml:space="preserve"> 000 1120100001 0000 120</t>
  </si>
  <si>
    <t xml:space="preserve"> 000 1120101001 0000 120</t>
  </si>
  <si>
    <t xml:space="preserve"> 000 1120103001 0000 120</t>
  </si>
  <si>
    <t xml:space="preserve"> 000 1120104001 0000 120</t>
  </si>
  <si>
    <t xml:space="preserve"> 000 1120104101 0000 120</t>
  </si>
  <si>
    <t xml:space="preserve"> 000 1140000000 0000 000</t>
  </si>
  <si>
    <t xml:space="preserve"> 000 1140200000 0000 000</t>
  </si>
  <si>
    <t xml:space="preserve"> 000 1140205005 0000 410</t>
  </si>
  <si>
    <t xml:space="preserve"> 000 1140205305 0000 410</t>
  </si>
  <si>
    <t xml:space="preserve"> 000 1140600000 0000 430</t>
  </si>
  <si>
    <t xml:space="preserve"> 000 1140601000 0000 430</t>
  </si>
  <si>
    <t xml:space="preserve"> 000 1140601305 0000 430</t>
  </si>
  <si>
    <t xml:space="preserve"> 000 1140601313 0000 430</t>
  </si>
  <si>
    <t xml:space="preserve"> 000 1140602000 0000 430</t>
  </si>
  <si>
    <t xml:space="preserve"> 000 1140630000 0000 430</t>
  </si>
  <si>
    <t xml:space="preserve"> 000 1140631000 0000 430</t>
  </si>
  <si>
    <t xml:space="preserve"> 000 1140631305 0000 430</t>
  </si>
  <si>
    <t xml:space="preserve"> 000 1140631313 0000 430</t>
  </si>
  <si>
    <t xml:space="preserve"> 000 1150000000 0000 000</t>
  </si>
  <si>
    <t xml:space="preserve"> 000 1150200000 0000 140</t>
  </si>
  <si>
    <t xml:space="preserve"> 000 1150205005 0000 140</t>
  </si>
  <si>
    <t xml:space="preserve"> 000 1160000000 0000 000</t>
  </si>
  <si>
    <t xml:space="preserve"> 000 1160100001 0000 140</t>
  </si>
  <si>
    <t xml:space="preserve"> 000 1160105001 0000 140</t>
  </si>
  <si>
    <t xml:space="preserve"> 000 1160105301 0000 140</t>
  </si>
  <si>
    <t xml:space="preserve"> 000 1160106001 0000 140</t>
  </si>
  <si>
    <t xml:space="preserve"> 000 1160106301 0000 140</t>
  </si>
  <si>
    <t xml:space="preserve"> 000 1160107001 0000 140</t>
  </si>
  <si>
    <t xml:space="preserve"> 000 1160107301 0000 140</t>
  </si>
  <si>
    <t xml:space="preserve"> 000 1160108001 0000 140</t>
  </si>
  <si>
    <t xml:space="preserve"> 000 1160108301 0000 140</t>
  </si>
  <si>
    <t xml:space="preserve"> 000 1160114001 0000 140</t>
  </si>
  <si>
    <t xml:space="preserve"> 000 1160114301 0000 140</t>
  </si>
  <si>
    <t xml:space="preserve"> 000 1160115001 0000 140</t>
  </si>
  <si>
    <t xml:space="preserve"> 000 1160115301 0000 140</t>
  </si>
  <si>
    <t xml:space="preserve"> 000 1160117001 0000 140</t>
  </si>
  <si>
    <t xml:space="preserve"> 000 1160117301 0000 140</t>
  </si>
  <si>
    <t xml:space="preserve"> 000 1160119001 0000 140</t>
  </si>
  <si>
    <t xml:space="preserve"> 000 1160119301 0000 140</t>
  </si>
  <si>
    <t xml:space="preserve"> 000 1160120001 0000 140</t>
  </si>
  <si>
    <t xml:space="preserve"> 000 1160120301 0000 140</t>
  </si>
  <si>
    <t xml:space="preserve"> 000 1160133000 0000 140</t>
  </si>
  <si>
    <t xml:space="preserve"> 000 1160133301 0000 140</t>
  </si>
  <si>
    <t xml:space="preserve"> 000 1160200002 0000 140</t>
  </si>
  <si>
    <t xml:space="preserve"> 000 1160201002 0000 140</t>
  </si>
  <si>
    <t xml:space="preserve"> 000 1160700000 0000 140</t>
  </si>
  <si>
    <t xml:space="preserve"> 000 1160701000 0000 140</t>
  </si>
  <si>
    <t xml:space="preserve"> 000 1160701005 0000 140</t>
  </si>
  <si>
    <t xml:space="preserve"> 000 1161000000 0000 140</t>
  </si>
  <si>
    <t xml:space="preserve"> 000 1161012000 0000 140</t>
  </si>
  <si>
    <t xml:space="preserve"> 000 1161012901 0000 140</t>
  </si>
  <si>
    <t xml:space="preserve"> 000 1161100001 0000 140</t>
  </si>
  <si>
    <t xml:space="preserve"> 000 1161105001 0000 140</t>
  </si>
  <si>
    <t xml:space="preserve"> 000 1170000000 0000 000</t>
  </si>
  <si>
    <t xml:space="preserve"> 000 1171500000 0000 150</t>
  </si>
  <si>
    <t xml:space="preserve"> 000 1171503005 0000 150</t>
  </si>
  <si>
    <t xml:space="preserve"> 000 1160118001 0000 140</t>
  </si>
  <si>
    <t xml:space="preserve"> 000 1160118301 0000 140</t>
  </si>
  <si>
    <t xml:space="preserve"> 000 2000000000 0000 000</t>
  </si>
  <si>
    <t xml:space="preserve"> 000 2020000000 0000 000</t>
  </si>
  <si>
    <t xml:space="preserve"> 000 2021000000 0000 150</t>
  </si>
  <si>
    <t xml:space="preserve"> 000 2021500100 0000 150</t>
  </si>
  <si>
    <t xml:space="preserve"> 000 2021500105 0000 150</t>
  </si>
  <si>
    <t xml:space="preserve"> 000 2021500200 0000 150</t>
  </si>
  <si>
    <t xml:space="preserve"> 000 2021500205 0000 150</t>
  </si>
  <si>
    <t xml:space="preserve"> 000 2022000000 0000 150</t>
  </si>
  <si>
    <t xml:space="preserve"> 000 2022530400 0000 150</t>
  </si>
  <si>
    <t xml:space="preserve"> 000 2022530405 0000 150</t>
  </si>
  <si>
    <t xml:space="preserve"> 000 2022549700 0000 150</t>
  </si>
  <si>
    <t xml:space="preserve"> 000 2022549705 0000 150</t>
  </si>
  <si>
    <t xml:space="preserve"> 000 2022551900 0000 150</t>
  </si>
  <si>
    <t xml:space="preserve"> 000 2022551905 0000 150</t>
  </si>
  <si>
    <t xml:space="preserve"> 000 2022713900 0000 150</t>
  </si>
  <si>
    <t>000 2022713905 0000 150</t>
  </si>
  <si>
    <t xml:space="preserve"> 000 2022999900 0000 150</t>
  </si>
  <si>
    <t xml:space="preserve"> 000 2022999905 0000 150</t>
  </si>
  <si>
    <t xml:space="preserve"> 000 2023000000 0000 150</t>
  </si>
  <si>
    <t xml:space="preserve"> 000 2023002400 0000 150</t>
  </si>
  <si>
    <t xml:space="preserve"> 000 2023002405 0000 150</t>
  </si>
  <si>
    <t xml:space="preserve"> 000 2023002900 0000 150</t>
  </si>
  <si>
    <t xml:space="preserve"> 000 2023002905 0000 150</t>
  </si>
  <si>
    <t xml:space="preserve"> 000 2023508200 0000 150</t>
  </si>
  <si>
    <t xml:space="preserve"> 000 2023508205 0000 150</t>
  </si>
  <si>
    <t xml:space="preserve"> 000 2024000000 0000 150</t>
  </si>
  <si>
    <t xml:space="preserve"> 000 2024001400 0000 150</t>
  </si>
  <si>
    <t xml:space="preserve"> 000 2024001405 0000 150</t>
  </si>
  <si>
    <t xml:space="preserve"> 000 2024517900 0000 150</t>
  </si>
  <si>
    <t xml:space="preserve"> 000 2024517905 0000 150</t>
  </si>
  <si>
    <t>000 2024999900 0000 150</t>
  </si>
  <si>
    <t>Прочие межбюджетные трансферты, передаваемые бюджетам</t>
  </si>
  <si>
    <t>000 2024999905 0000 150</t>
  </si>
  <si>
    <t>Прочие межбюджетные трансферты, передаваемые бюджетам муниципальных районов</t>
  </si>
  <si>
    <t>000 2070500005 0000 150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</si>
  <si>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</si>
  <si>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СУБСИДИЙ, СУБВЕНЦИЙ И ИНЫХ МЕЖБЮДЖЕТНЫХ ТРАНСФЕРТОВ, ИМЕЮЩИХ ЦЕЛЕВОЕ НАЗНАЧЕНИЕ,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</si>
  <si>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</si>
  <si>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</si>
  <si>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</si>
  <si>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000 2024505000 0000 150</t>
  </si>
  <si>
    <t>000 2024505005 0000 150</t>
  </si>
  <si>
    <t>000 2024530305 0000 150</t>
  </si>
  <si>
    <t>000 2024530300 0000 150</t>
  </si>
  <si>
    <t>000 2021999900 0000 150</t>
  </si>
  <si>
    <t>000 2021999905 0000 150</t>
  </si>
  <si>
    <t xml:space="preserve"> 000 1030000000 0000 000</t>
  </si>
  <si>
    <t>(рублей)</t>
  </si>
  <si>
    <t>Кассовое исполнение за  2024 год</t>
  </si>
  <si>
    <t xml:space="preserve"> 000 1140602505 0000 430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</si>
  <si>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</si>
  <si>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 000 2023512000 0000 150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</si>
  <si>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</si>
  <si>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</si>
  <si>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</si>
  <si>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Начальник финансового управления _________________________________________</t>
  </si>
  <si>
    <t>С.В. Шайтур</t>
  </si>
  <si>
    <t>Главный специалист ________________________________________________________</t>
  </si>
  <si>
    <t>В.В. Коржунова</t>
  </si>
  <si>
    <t>Сумма на 2024 год</t>
  </si>
  <si>
    <t>Процент исполнения</t>
  </si>
  <si>
    <t>Отчет об исполнении приложения №1 (с учетом изменений) к решению Унечского районного Совета народных депутатов "О бюджете Унечского муниципального района Брянской области на 2024 год и на плановый период 2025 и 2026 годов"</t>
  </si>
  <si>
    <t>Доходы бюджета Унечского муниципального района Брянской области на 2024 год по кодам классификации доходов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</si>
</sst>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2"/>
      <color theme="1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2"/>
      <color theme="10"/>
      <name val="Times New Roman"/>
      <family val="2"/>
      <charset val="204"/>
    </font>
    <font>
      <sz val="10"/>
      <color rgb="FF000000"/>
      <name val="Arial"/>
      <family val="2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0"/>
      <color theme="1"/>
      <name val="Times New Roman"/>
      <family val="2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6"/>
      <color rgb="FF00000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6">
    <xf numFmtId="0" fontId="0" fillId="0" borderId="0"/>
    <xf numFmtId="0" fontId="3" fillId="0" borderId="0" applyNumberFormat="0" applyFill="0" applyBorder="0" applyAlignment="0" applyProtection="0"/>
    <xf numFmtId="49" fontId="4" fillId="0" borderId="2">
      <alignment horizontal="center" vertical="top" shrinkToFit="1"/>
    </xf>
    <xf numFmtId="0" fontId="4" fillId="0" borderId="2">
      <alignment horizontal="left" vertical="top" wrapText="1"/>
    </xf>
    <xf numFmtId="4" fontId="9" fillId="0" borderId="6">
      <alignment horizontal="right"/>
    </xf>
    <xf numFmtId="49" fontId="9" fillId="0" borderId="6">
      <alignment horizontal="center"/>
    </xf>
    <xf numFmtId="0" fontId="9" fillId="0" borderId="7">
      <alignment horizontal="left" wrapText="1" indent="2"/>
    </xf>
    <xf numFmtId="0" fontId="9" fillId="0" borderId="8">
      <alignment horizontal="left" wrapText="1"/>
    </xf>
    <xf numFmtId="49" fontId="9" fillId="0" borderId="9">
      <alignment horizontal="center"/>
    </xf>
    <xf numFmtId="0" fontId="13" fillId="0" borderId="0">
      <alignment horizontal="center" wrapText="1"/>
    </xf>
    <xf numFmtId="0" fontId="15" fillId="0" borderId="0"/>
    <xf numFmtId="0" fontId="17" fillId="0" borderId="0">
      <alignment horizontal="center" vertical="top"/>
    </xf>
    <xf numFmtId="0" fontId="9" fillId="0" borderId="0">
      <alignment horizontal="left"/>
    </xf>
    <xf numFmtId="0" fontId="9" fillId="0" borderId="10">
      <alignment wrapText="1"/>
    </xf>
    <xf numFmtId="49" fontId="9" fillId="0" borderId="0">
      <alignment horizontal="center"/>
    </xf>
    <xf numFmtId="0" fontId="9" fillId="0" borderId="0">
      <alignment horizontal="right"/>
    </xf>
  </cellStyleXfs>
  <cellXfs count="77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right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justify" wrapText="1"/>
    </xf>
    <xf numFmtId="4" fontId="1" fillId="0" borderId="1" xfId="0" applyNumberFormat="1" applyFont="1" applyBorder="1" applyAlignment="1">
      <alignment horizontal="right" wrapText="1"/>
    </xf>
    <xf numFmtId="0" fontId="1" fillId="0" borderId="1" xfId="0" applyFont="1" applyBorder="1" applyAlignment="1">
      <alignment horizontal="left" wrapText="1"/>
    </xf>
    <xf numFmtId="0" fontId="1" fillId="0" borderId="1" xfId="1" applyFont="1" applyBorder="1" applyAlignment="1">
      <alignment horizontal="justify" wrapText="1"/>
    </xf>
    <xf numFmtId="4" fontId="5" fillId="0" borderId="1" xfId="0" applyNumberFormat="1" applyFont="1" applyBorder="1" applyAlignment="1">
      <alignment horizontal="right" wrapText="1"/>
    </xf>
    <xf numFmtId="0" fontId="6" fillId="0" borderId="1" xfId="0" applyFont="1" applyBorder="1" applyAlignment="1">
      <alignment wrapText="1"/>
    </xf>
    <xf numFmtId="4" fontId="6" fillId="0" borderId="1" xfId="0" applyNumberFormat="1" applyFont="1" applyBorder="1" applyAlignment="1">
      <alignment horizontal="right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4" fontId="7" fillId="0" borderId="1" xfId="0" applyNumberFormat="1" applyFont="1" applyBorder="1" applyAlignment="1">
      <alignment horizontal="right" wrapText="1"/>
    </xf>
    <xf numFmtId="49" fontId="7" fillId="2" borderId="1" xfId="2" applyFont="1" applyFill="1" applyBorder="1" applyAlignment="1" applyProtection="1">
      <alignment horizontal="left" wrapText="1" shrinkToFit="1"/>
      <protection locked="0"/>
    </xf>
    <xf numFmtId="0" fontId="7" fillId="2" borderId="1" xfId="3" applyFont="1" applyFill="1" applyBorder="1" applyAlignment="1" applyProtection="1">
      <alignment horizontal="left" wrapText="1"/>
      <protection locked="0"/>
    </xf>
    <xf numFmtId="4" fontId="1" fillId="0" borderId="3" xfId="0" applyNumberFormat="1" applyFont="1" applyBorder="1" applyAlignment="1">
      <alignment horizontal="right" wrapText="1"/>
    </xf>
    <xf numFmtId="0" fontId="8" fillId="0" borderId="0" xfId="0" applyFont="1"/>
    <xf numFmtId="4" fontId="2" fillId="0" borderId="4" xfId="0" applyNumberFormat="1" applyFont="1" applyBorder="1" applyAlignment="1">
      <alignment horizontal="right" wrapText="1"/>
    </xf>
    <xf numFmtId="4" fontId="1" fillId="0" borderId="4" xfId="0" applyNumberFormat="1" applyFont="1" applyBorder="1" applyAlignment="1">
      <alignment horizontal="right" wrapText="1"/>
    </xf>
    <xf numFmtId="4" fontId="6" fillId="0" borderId="5" xfId="0" applyNumberFormat="1" applyFont="1" applyBorder="1" applyAlignment="1">
      <alignment horizontal="right" vertical="center" wrapText="1"/>
    </xf>
    <xf numFmtId="4" fontId="1" fillId="0" borderId="0" xfId="0" applyNumberFormat="1" applyFont="1" applyAlignment="1">
      <alignment horizontal="right" wrapText="1"/>
    </xf>
    <xf numFmtId="0" fontId="11" fillId="0" borderId="0" xfId="0" applyFont="1"/>
    <xf numFmtId="0" fontId="6" fillId="0" borderId="1" xfId="0" applyFont="1" applyBorder="1" applyAlignment="1">
      <alignment horizontal="left" wrapText="1"/>
    </xf>
    <xf numFmtId="0" fontId="10" fillId="0" borderId="0" xfId="0" applyFont="1"/>
    <xf numFmtId="0" fontId="0" fillId="0" borderId="1" xfId="0" applyBorder="1"/>
    <xf numFmtId="0" fontId="10" fillId="0" borderId="1" xfId="0" applyFont="1" applyBorder="1"/>
    <xf numFmtId="0" fontId="10" fillId="0" borderId="1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6" fillId="0" borderId="0" xfId="10" applyFont="1" applyAlignment="1">
      <alignment horizontal="center"/>
    </xf>
    <xf numFmtId="49" fontId="16" fillId="0" borderId="0" xfId="8" applyFont="1" applyBorder="1" applyAlignment="1"/>
    <xf numFmtId="0" fontId="7" fillId="0" borderId="1" xfId="0" applyFont="1" applyBorder="1"/>
    <xf numFmtId="4" fontId="1" fillId="0" borderId="1" xfId="0" applyNumberFormat="1" applyFont="1" applyBorder="1" applyAlignment="1">
      <alignment horizontal="center" vertical="center" wrapText="1"/>
    </xf>
    <xf numFmtId="4" fontId="8" fillId="0" borderId="0" xfId="0" applyNumberFormat="1" applyFont="1" applyAlignment="1">
      <alignment horizontal="right"/>
    </xf>
    <xf numFmtId="0" fontId="18" fillId="0" borderId="0" xfId="0" applyFont="1"/>
    <xf numFmtId="0" fontId="20" fillId="0" borderId="0" xfId="0" applyFont="1"/>
    <xf numFmtId="0" fontId="21" fillId="0" borderId="0" xfId="6" applyFont="1" applyBorder="1" applyAlignment="1">
      <alignment horizontal="left" vertical="center" wrapText="1"/>
    </xf>
    <xf numFmtId="49" fontId="21" fillId="0" borderId="0" xfId="8" applyFont="1" applyBorder="1" applyAlignment="1">
      <alignment horizontal="left" vertical="center" wrapText="1"/>
    </xf>
    <xf numFmtId="0" fontId="22" fillId="0" borderId="0" xfId="0" applyFont="1" applyAlignment="1" applyProtection="1">
      <alignment horizontal="left" vertical="center" wrapText="1"/>
      <protection locked="0"/>
    </xf>
    <xf numFmtId="49" fontId="6" fillId="0" borderId="0" xfId="5" applyFont="1" applyBorder="1" applyAlignment="1">
      <alignment horizontal="center" vertical="center"/>
    </xf>
    <xf numFmtId="0" fontId="6" fillId="0" borderId="0" xfId="7" applyFont="1" applyBorder="1" applyAlignment="1">
      <alignment horizontal="center" vertical="center" wrapText="1"/>
    </xf>
    <xf numFmtId="0" fontId="7" fillId="0" borderId="0" xfId="0" applyFont="1" applyAlignment="1" applyProtection="1">
      <alignment horizontal="center" vertical="center"/>
      <protection locked="0"/>
    </xf>
    <xf numFmtId="4" fontId="5" fillId="0" borderId="1" xfId="0" applyNumberFormat="1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right" vertical="center" wrapText="1"/>
    </xf>
    <xf numFmtId="0" fontId="8" fillId="0" borderId="1" xfId="0" applyFont="1" applyBorder="1"/>
    <xf numFmtId="0" fontId="0" fillId="0" borderId="1" xfId="0" applyBorder="1" applyAlignment="1">
      <alignment horizontal="center"/>
    </xf>
    <xf numFmtId="0" fontId="16" fillId="0" borderId="0" xfId="12" applyFont="1">
      <alignment horizontal="left"/>
    </xf>
    <xf numFmtId="0" fontId="1" fillId="0" borderId="3" xfId="0" applyFont="1" applyBorder="1" applyAlignment="1">
      <alignment horizontal="left" wrapText="1"/>
    </xf>
    <xf numFmtId="3" fontId="1" fillId="0" borderId="1" xfId="0" applyNumberFormat="1" applyFont="1" applyBorder="1" applyAlignment="1">
      <alignment horizontal="left" wrapText="1"/>
    </xf>
    <xf numFmtId="3" fontId="6" fillId="0" borderId="1" xfId="0" applyNumberFormat="1" applyFont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19" fillId="0" borderId="0" xfId="0" applyFont="1" applyProtection="1">
      <protection locked="0"/>
    </xf>
    <xf numFmtId="0" fontId="19" fillId="0" borderId="0" xfId="0" applyFont="1" applyAlignment="1" applyProtection="1">
      <alignment horizontal="center"/>
      <protection locked="0"/>
    </xf>
    <xf numFmtId="0" fontId="16" fillId="0" borderId="0" xfId="15" applyFont="1" applyAlignment="1">
      <alignment horizontal="left"/>
    </xf>
    <xf numFmtId="0" fontId="16" fillId="0" borderId="0" xfId="15" applyFont="1" applyAlignment="1">
      <alignment horizontal="left" wrapText="1"/>
    </xf>
    <xf numFmtId="0" fontId="19" fillId="0" borderId="0" xfId="0" applyFont="1" applyAlignment="1" applyProtection="1">
      <alignment horizontal="left"/>
      <protection locked="0"/>
    </xf>
    <xf numFmtId="0" fontId="10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 wrapText="1"/>
    </xf>
    <xf numFmtId="2" fontId="0" fillId="0" borderId="1" xfId="0" applyNumberFormat="1" applyBorder="1" applyAlignment="1">
      <alignment horizontal="center"/>
    </xf>
    <xf numFmtId="2" fontId="1" fillId="0" borderId="1" xfId="0" applyNumberFormat="1" applyFont="1" applyBorder="1" applyAlignment="1">
      <alignment horizontal="center" wrapText="1"/>
    </xf>
    <xf numFmtId="4" fontId="8" fillId="0" borderId="4" xfId="0" applyNumberFormat="1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4" fontId="8" fillId="0" borderId="1" xfId="0" applyNumberFormat="1" applyFont="1" applyBorder="1" applyAlignment="1">
      <alignment horizontal="center"/>
    </xf>
    <xf numFmtId="2" fontId="11" fillId="0" borderId="1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2" fontId="5" fillId="0" borderId="1" xfId="0" applyNumberFormat="1" applyFont="1" applyBorder="1" applyAlignment="1">
      <alignment horizontal="center" wrapText="1"/>
    </xf>
    <xf numFmtId="2" fontId="6" fillId="0" borderId="1" xfId="0" applyNumberFormat="1" applyFont="1" applyBorder="1" applyAlignment="1">
      <alignment horizontal="center" wrapText="1"/>
    </xf>
    <xf numFmtId="4" fontId="12" fillId="0" borderId="1" xfId="0" applyNumberFormat="1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14" fillId="0" borderId="0" xfId="10" applyFont="1" applyAlignment="1">
      <alignment horizontal="center" wrapText="1"/>
    </xf>
    <xf numFmtId="0" fontId="16" fillId="0" borderId="0" xfId="13" applyFont="1" applyBorder="1" applyAlignment="1">
      <alignment horizontal="center" wrapText="1"/>
    </xf>
  </cellXfs>
  <cellStyles count="16">
    <cellStyle name="xl24" xfId="12" xr:uid="{B9BAE94C-01BA-41BA-9392-D65510BAFFFB}"/>
    <cellStyle name="xl27" xfId="10" xr:uid="{2DFB6C01-D320-4EDA-AF1C-9B0143C2F81D}"/>
    <cellStyle name="xl29" xfId="7" xr:uid="{FD5EACF6-C6E4-4C10-886A-177BF1504AD3}"/>
    <cellStyle name="xl31" xfId="6" xr:uid="{64E8B140-4866-434A-A92E-0FE60CEFC3E2}"/>
    <cellStyle name="xl33" xfId="11" xr:uid="{51D72C90-6F42-4854-A517-944DF15C8C33}"/>
    <cellStyle name="xl39" xfId="3" xr:uid="{00000000-0005-0000-0000-000000000000}"/>
    <cellStyle name="xl41" xfId="8" xr:uid="{38E44195-5EBB-444D-845E-15B1FB8974AE}"/>
    <cellStyle name="xl43" xfId="5" xr:uid="{7EB650D8-D077-4F0C-A2F7-E56B084A4858}"/>
    <cellStyle name="xl44" xfId="2" xr:uid="{00000000-0005-0000-0000-000001000000}"/>
    <cellStyle name="xl46" xfId="4" xr:uid="{7ABC0095-3A68-4143-B0C6-0BD57E39FDC1}"/>
    <cellStyle name="xl50" xfId="13" xr:uid="{99C708DA-3F62-4CCD-A694-78CAF5724E9C}"/>
    <cellStyle name="xl52" xfId="9" xr:uid="{6F959739-94E3-4471-B2E4-30E2AE30FC89}"/>
    <cellStyle name="xl54" xfId="15" xr:uid="{489E25EE-8589-44E1-AF4B-79E8F62E0C9D}"/>
    <cellStyle name="xl74" xfId="14" xr:uid="{8DC4E175-E817-47B0-A73A-25E2E79C303E}"/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consultantplus://offline/ref=62DCA53493C6BC821D022A51827E645F75D36318E9F261773BD4B205F0842D5A66A5663DDCDF6782BF1976C64E8D57C92B6552DF6CF13092FEV6O" TargetMode="External"/><Relationship Id="rId13" Type="http://schemas.openxmlformats.org/officeDocument/2006/relationships/printerSettings" Target="../printerSettings/printerSettings1.bin"/><Relationship Id="rId3" Type="http://schemas.openxmlformats.org/officeDocument/2006/relationships/hyperlink" Target="consultantplus://offline/ref=3ACEDDB140C62BECB017ACD9873C6202CB6FA8F31F668AEF4B791C9ABF2B822DCF3C83C2DC2CD956817063E13D38503EA3359C6AC609626Dk2wBN" TargetMode="External"/><Relationship Id="rId7" Type="http://schemas.openxmlformats.org/officeDocument/2006/relationships/hyperlink" Target="consultantplus://offline/ref=5E15226B314332602E5299E16F1A3A52BDB688E97902AAC579F82F3E02E03B777330B2B9414445958BFE863EB7BD31FB2AC852FA7DA6EC2BO5z9N" TargetMode="External"/><Relationship Id="rId12" Type="http://schemas.openxmlformats.org/officeDocument/2006/relationships/hyperlink" Target="consultantplus://offline/ref=62DCA53493C6BC821D022A51827E645F75D36318E9F261773BD4B205F0842D5A66A5663DDCDF6782BF1976C64E8D57C92B6552DF6CF13092FEV6O" TargetMode="External"/><Relationship Id="rId2" Type="http://schemas.openxmlformats.org/officeDocument/2006/relationships/hyperlink" Target="consultantplus://offline/ref=DC5688143164477E734017DE363AF0E8BC597211A0A940FC18EDCE48519A08E99E97412860B7C71B40FA9E8B478AC689540B8A3C870DF431pEv3N" TargetMode="External"/><Relationship Id="rId1" Type="http://schemas.openxmlformats.org/officeDocument/2006/relationships/hyperlink" Target="consultantplus://offline/ref=C84CB3038B4AEA7D3C5C5B44AAD63104D594E77A4F25BC5E21A87444550683746384295A47EAF6BB515896F9F2P5v5N" TargetMode="External"/><Relationship Id="rId6" Type="http://schemas.openxmlformats.org/officeDocument/2006/relationships/hyperlink" Target="consultantplus://offline/ref=C22D74370BC316AD0470610C48B6E2CD911777293F6989922B2843BB52D666F18A93F1CCEE2F40AB88BF44C404D9F7E0D7EDADCF4CA12B88k2y9N" TargetMode="External"/><Relationship Id="rId11" Type="http://schemas.openxmlformats.org/officeDocument/2006/relationships/hyperlink" Target="consultantplus://offline/ref=62DCA53493C6BC821D022A51827E645F75D36318E9F261773BD4B205F0842D5A66A5663DDCDF6782BF1976C64E8D57C92B6552DF6CF13092FEV6O" TargetMode="External"/><Relationship Id="rId5" Type="http://schemas.openxmlformats.org/officeDocument/2006/relationships/hyperlink" Target="consultantplus://offline/ref=4660C791CA722F3A18AAFDF1D8F4DBD607F6F6A53E23B34DFD68A82F396AD24C3BD06E61E9B6998D4C6AA49B8ECAE66C8791BE904553CF216Fx8N" TargetMode="External"/><Relationship Id="rId10" Type="http://schemas.openxmlformats.org/officeDocument/2006/relationships/hyperlink" Target="consultantplus://offline/ref=5E15226B314332602E5299E16F1A3A52BDB688E97902AAC579F82F3E02E03B777330B2B9414445958BFE863EB7BD31FB2AC852FA7DA6EC2BO5z9N" TargetMode="External"/><Relationship Id="rId4" Type="http://schemas.openxmlformats.org/officeDocument/2006/relationships/hyperlink" Target="consultantplus://offline/ref=89EBEFB2FA22D6AA593E9391250B1505BE6DA267E51A7C5EE59659CA40E7707BBF5DA07A517C3F6D9474A05EE73DE6D53F1F2C938BE0A491O4x3N" TargetMode="External"/><Relationship Id="rId9" Type="http://schemas.openxmlformats.org/officeDocument/2006/relationships/hyperlink" Target="consultantplus://offline/ref=5E15226B314332602E5299E16F1A3A52BDB688E97902AAC579F82F3E02E03B777330B2B9414445958BFE863EB7BD31FB2AC852FA7DA6EC2BO5z9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62"/>
  <sheetViews>
    <sheetView tabSelected="1" topLeftCell="A142" zoomScale="90" zoomScaleNormal="90" workbookViewId="0">
      <selection activeCell="W146" sqref="W146"/>
    </sheetView>
  </sheetViews>
  <sheetFormatPr defaultRowHeight="15.75" x14ac:dyDescent="0.25"/>
  <cols>
    <col min="1" max="1" width="21.125" style="54" customWidth="1"/>
    <col min="2" max="2" width="63" customWidth="1"/>
    <col min="3" max="5" width="14" hidden="1" customWidth="1"/>
    <col min="6" max="14" width="13.375" hidden="1" customWidth="1"/>
    <col min="15" max="15" width="16.125" customWidth="1"/>
    <col min="16" max="16" width="15.25" style="34" customWidth="1"/>
    <col min="17" max="18" width="13.375" hidden="1" customWidth="1"/>
    <col min="19" max="19" width="12.25" customWidth="1"/>
    <col min="20" max="20" width="10.125" style="1" customWidth="1"/>
    <col min="21" max="21" width="14" style="36" customWidth="1"/>
    <col min="22" max="22" width="6.75" style="35" customWidth="1"/>
  </cols>
  <sheetData>
    <row r="1" spans="1:21" ht="39.75" customHeight="1" x14ac:dyDescent="0.25">
      <c r="A1" s="76" t="s">
        <v>310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</row>
    <row r="2" spans="1:21" ht="28.5" customHeight="1" x14ac:dyDescent="0.25">
      <c r="A2" s="75" t="s">
        <v>311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</row>
    <row r="3" spans="1:21" x14ac:dyDescent="0.25">
      <c r="A3" s="47"/>
      <c r="B3" s="31"/>
      <c r="C3" s="30" t="s">
        <v>296</v>
      </c>
      <c r="P3" s="30" t="s">
        <v>296</v>
      </c>
    </row>
    <row r="4" spans="1:21" ht="39" x14ac:dyDescent="0.25">
      <c r="A4" s="7" t="s">
        <v>0</v>
      </c>
      <c r="B4" s="2" t="s">
        <v>1</v>
      </c>
      <c r="C4" s="2" t="s">
        <v>106</v>
      </c>
      <c r="D4" s="2"/>
      <c r="E4" s="2" t="s">
        <v>106</v>
      </c>
      <c r="F4" s="2" t="s">
        <v>107</v>
      </c>
      <c r="G4" s="2"/>
      <c r="H4" s="2"/>
      <c r="I4" s="2" t="s">
        <v>106</v>
      </c>
      <c r="J4" s="2" t="s">
        <v>107</v>
      </c>
      <c r="K4" s="2"/>
      <c r="L4" s="2"/>
      <c r="M4" s="2"/>
      <c r="N4" s="2"/>
      <c r="O4" s="2" t="s">
        <v>308</v>
      </c>
      <c r="P4" s="33" t="s">
        <v>297</v>
      </c>
      <c r="Q4" s="2"/>
      <c r="R4" s="2"/>
      <c r="S4" s="60" t="s">
        <v>309</v>
      </c>
    </row>
    <row r="5" spans="1:21" x14ac:dyDescent="0.25">
      <c r="A5" s="7" t="s">
        <v>147</v>
      </c>
      <c r="B5" s="5" t="s">
        <v>2</v>
      </c>
      <c r="C5" s="3" t="e">
        <f>SUM(C6,C14,C24,C31,C34,C49,#REF!,C55,C67,C70)</f>
        <v>#REF!</v>
      </c>
      <c r="D5" s="3">
        <v>450000</v>
      </c>
      <c r="E5" s="3" t="e">
        <f>C5+D5</f>
        <v>#REF!</v>
      </c>
      <c r="F5" s="3" t="e">
        <f>SUM(F6,F14,F24,F31,F34,F49,#REF!,F55,F67,F70)</f>
        <v>#REF!</v>
      </c>
      <c r="G5" s="3">
        <v>1951680.39</v>
      </c>
      <c r="H5" s="3"/>
      <c r="I5" s="3" t="e">
        <f>E5+H5</f>
        <v>#REF!</v>
      </c>
      <c r="J5" s="3" t="e">
        <f t="shared" ref="J5:J34" si="0">F5+G5</f>
        <v>#REF!</v>
      </c>
      <c r="K5" s="3"/>
      <c r="L5" s="3"/>
      <c r="M5" s="3" t="e">
        <f>I5+L5</f>
        <v>#REF!</v>
      </c>
      <c r="N5" s="3"/>
      <c r="O5" s="61">
        <v>319697000</v>
      </c>
      <c r="P5" s="61">
        <v>333121332.00999999</v>
      </c>
      <c r="Q5" s="62" t="e">
        <f t="shared" ref="Q5:Q34" si="1">J5+K5</f>
        <v>#REF!</v>
      </c>
      <c r="R5" s="62">
        <v>6000000</v>
      </c>
      <c r="S5" s="63">
        <f>P5/O5*100</f>
        <v>104.19907975676969</v>
      </c>
      <c r="T5" s="40"/>
      <c r="U5" s="37"/>
    </row>
    <row r="6" spans="1:21" x14ac:dyDescent="0.25">
      <c r="A6" s="7" t="s">
        <v>148</v>
      </c>
      <c r="B6" s="5" t="s">
        <v>3</v>
      </c>
      <c r="C6" s="3" t="e">
        <f>SUM(C7)</f>
        <v>#REF!</v>
      </c>
      <c r="D6" s="3"/>
      <c r="E6" s="3" t="e">
        <f t="shared" ref="E6:E57" si="2">C6+D6</f>
        <v>#REF!</v>
      </c>
      <c r="F6" s="3" t="e">
        <f>SUM(F7)</f>
        <v>#REF!</v>
      </c>
      <c r="G6" s="3"/>
      <c r="H6" s="3"/>
      <c r="I6" s="3" t="e">
        <f t="shared" ref="I6:I57" si="3">E6+H6</f>
        <v>#REF!</v>
      </c>
      <c r="J6" s="3" t="e">
        <f t="shared" si="0"/>
        <v>#REF!</v>
      </c>
      <c r="K6" s="3"/>
      <c r="L6" s="3"/>
      <c r="M6" s="3" t="e">
        <f t="shared" ref="M6:M57" si="4">I6+L6</f>
        <v>#REF!</v>
      </c>
      <c r="N6" s="3"/>
      <c r="O6" s="61">
        <v>272555000</v>
      </c>
      <c r="P6" s="61">
        <v>284041464.62</v>
      </c>
      <c r="Q6" s="62" t="e">
        <f t="shared" si="1"/>
        <v>#REF!</v>
      </c>
      <c r="R6" s="62"/>
      <c r="S6" s="63">
        <f t="shared" ref="S6:S69" si="5">P6/O6*100</f>
        <v>104.21436576837704</v>
      </c>
      <c r="T6" s="40"/>
      <c r="U6" s="37"/>
    </row>
    <row r="7" spans="1:21" ht="20.25" customHeight="1" x14ac:dyDescent="0.25">
      <c r="A7" s="7" t="s">
        <v>149</v>
      </c>
      <c r="B7" s="5" t="s">
        <v>4</v>
      </c>
      <c r="C7" s="6" t="e">
        <f>SUM(C8,C9,C10,#REF!,C11,C12,C13)</f>
        <v>#REF!</v>
      </c>
      <c r="D7" s="6"/>
      <c r="E7" s="6" t="e">
        <f t="shared" si="2"/>
        <v>#REF!</v>
      </c>
      <c r="F7" s="6" t="e">
        <f>SUM(F8,F9,F10,#REF!,F11,F12,F13)</f>
        <v>#REF!</v>
      </c>
      <c r="G7" s="6"/>
      <c r="H7" s="6"/>
      <c r="I7" s="3" t="e">
        <f t="shared" si="3"/>
        <v>#REF!</v>
      </c>
      <c r="J7" s="6" t="e">
        <f t="shared" si="0"/>
        <v>#REF!</v>
      </c>
      <c r="K7" s="6"/>
      <c r="L7" s="6"/>
      <c r="M7" s="6" t="e">
        <f t="shared" si="4"/>
        <v>#REF!</v>
      </c>
      <c r="N7" s="6"/>
      <c r="O7" s="61">
        <v>272555000</v>
      </c>
      <c r="P7" s="61">
        <v>284041464.62</v>
      </c>
      <c r="Q7" s="64" t="e">
        <f t="shared" si="1"/>
        <v>#REF!</v>
      </c>
      <c r="R7" s="64"/>
      <c r="S7" s="63">
        <f t="shared" si="5"/>
        <v>104.21436576837704</v>
      </c>
      <c r="T7" s="40"/>
      <c r="U7" s="37"/>
    </row>
    <row r="8" spans="1:21" ht="66" customHeight="1" x14ac:dyDescent="0.25">
      <c r="A8" s="7" t="s">
        <v>150</v>
      </c>
      <c r="B8" s="5" t="s">
        <v>108</v>
      </c>
      <c r="C8" s="6">
        <v>229014000</v>
      </c>
      <c r="D8" s="6"/>
      <c r="E8" s="6">
        <f t="shared" si="2"/>
        <v>229014000</v>
      </c>
      <c r="F8" s="6">
        <v>241165000</v>
      </c>
      <c r="G8" s="6"/>
      <c r="H8" s="6"/>
      <c r="I8" s="3">
        <f t="shared" si="3"/>
        <v>229014000</v>
      </c>
      <c r="J8" s="6">
        <f t="shared" si="0"/>
        <v>241165000</v>
      </c>
      <c r="K8" s="6"/>
      <c r="L8" s="6"/>
      <c r="M8" s="6">
        <f t="shared" si="4"/>
        <v>229014000</v>
      </c>
      <c r="N8" s="20"/>
      <c r="O8" s="65">
        <v>255575000</v>
      </c>
      <c r="P8" s="61">
        <v>265952565.91</v>
      </c>
      <c r="Q8" s="64">
        <f t="shared" si="1"/>
        <v>241165000</v>
      </c>
      <c r="R8" s="64"/>
      <c r="S8" s="63">
        <f t="shared" si="5"/>
        <v>104.06047771104372</v>
      </c>
      <c r="T8" s="40"/>
      <c r="U8" s="37"/>
    </row>
    <row r="9" spans="1:21" ht="67.150000000000006" customHeight="1" x14ac:dyDescent="0.25">
      <c r="A9" s="7" t="s">
        <v>151</v>
      </c>
      <c r="B9" s="5" t="s">
        <v>5</v>
      </c>
      <c r="C9" s="6">
        <v>1500000</v>
      </c>
      <c r="D9" s="6"/>
      <c r="E9" s="6">
        <f t="shared" si="2"/>
        <v>1500000</v>
      </c>
      <c r="F9" s="6">
        <v>1600000</v>
      </c>
      <c r="G9" s="6"/>
      <c r="H9" s="6"/>
      <c r="I9" s="3">
        <f t="shared" si="3"/>
        <v>1500000</v>
      </c>
      <c r="J9" s="6">
        <f t="shared" si="0"/>
        <v>1600000</v>
      </c>
      <c r="K9" s="6"/>
      <c r="L9" s="6"/>
      <c r="M9" s="6">
        <f t="shared" si="4"/>
        <v>1500000</v>
      </c>
      <c r="N9" s="20"/>
      <c r="O9" s="65">
        <v>1100000</v>
      </c>
      <c r="P9" s="61">
        <v>1128118.42</v>
      </c>
      <c r="Q9" s="64">
        <f t="shared" si="1"/>
        <v>1600000</v>
      </c>
      <c r="R9" s="64"/>
      <c r="S9" s="63">
        <f t="shared" si="5"/>
        <v>102.55622</v>
      </c>
      <c r="T9" s="40"/>
      <c r="U9" s="37"/>
    </row>
    <row r="10" spans="1:21" ht="30.75" customHeight="1" x14ac:dyDescent="0.25">
      <c r="A10" s="7" t="s">
        <v>152</v>
      </c>
      <c r="B10" s="5" t="s">
        <v>6</v>
      </c>
      <c r="C10" s="6">
        <v>2200000</v>
      </c>
      <c r="D10" s="6"/>
      <c r="E10" s="6">
        <f t="shared" si="2"/>
        <v>2200000</v>
      </c>
      <c r="F10" s="6">
        <v>2400000</v>
      </c>
      <c r="G10" s="6"/>
      <c r="H10" s="6"/>
      <c r="I10" s="3">
        <f t="shared" si="3"/>
        <v>2200000</v>
      </c>
      <c r="J10" s="6">
        <f t="shared" si="0"/>
        <v>2400000</v>
      </c>
      <c r="K10" s="6"/>
      <c r="L10" s="6"/>
      <c r="M10" s="6">
        <f t="shared" si="4"/>
        <v>2200000</v>
      </c>
      <c r="N10" s="20"/>
      <c r="O10" s="65">
        <v>3250000</v>
      </c>
      <c r="P10" s="61">
        <v>3324025.19</v>
      </c>
      <c r="Q10" s="64">
        <f t="shared" si="1"/>
        <v>2400000</v>
      </c>
      <c r="R10" s="64"/>
      <c r="S10" s="63">
        <f t="shared" si="5"/>
        <v>102.27769815384616</v>
      </c>
      <c r="T10" s="40"/>
      <c r="U10" s="37"/>
    </row>
    <row r="11" spans="1:21" ht="82.9" customHeight="1" x14ac:dyDescent="0.25">
      <c r="A11" s="7" t="s">
        <v>153</v>
      </c>
      <c r="B11" s="5" t="s">
        <v>88</v>
      </c>
      <c r="C11" s="6">
        <v>430000</v>
      </c>
      <c r="D11" s="6"/>
      <c r="E11" s="6">
        <f t="shared" si="2"/>
        <v>430000</v>
      </c>
      <c r="F11" s="6">
        <v>460000</v>
      </c>
      <c r="G11" s="6"/>
      <c r="H11" s="6"/>
      <c r="I11" s="3">
        <f t="shared" si="3"/>
        <v>430000</v>
      </c>
      <c r="J11" s="6">
        <f t="shared" si="0"/>
        <v>460000</v>
      </c>
      <c r="K11" s="6"/>
      <c r="L11" s="6"/>
      <c r="M11" s="6">
        <f t="shared" si="4"/>
        <v>430000</v>
      </c>
      <c r="N11" s="20"/>
      <c r="O11" s="65">
        <v>30000</v>
      </c>
      <c r="P11" s="61">
        <v>116845.56</v>
      </c>
      <c r="Q11" s="64">
        <f t="shared" si="1"/>
        <v>460000</v>
      </c>
      <c r="R11" s="64"/>
      <c r="S11" s="63">
        <f t="shared" si="5"/>
        <v>389.48519999999996</v>
      </c>
      <c r="T11" s="40"/>
      <c r="U11" s="37"/>
    </row>
    <row r="12" spans="1:21" ht="40.5" customHeight="1" x14ac:dyDescent="0.25">
      <c r="A12" s="7" t="s">
        <v>154</v>
      </c>
      <c r="B12" s="5" t="s">
        <v>86</v>
      </c>
      <c r="C12" s="6">
        <v>3900000</v>
      </c>
      <c r="D12" s="6"/>
      <c r="E12" s="6">
        <f t="shared" si="2"/>
        <v>3900000</v>
      </c>
      <c r="F12" s="6">
        <v>4200000</v>
      </c>
      <c r="G12" s="6"/>
      <c r="H12" s="6"/>
      <c r="I12" s="3">
        <f t="shared" si="3"/>
        <v>3900000</v>
      </c>
      <c r="J12" s="6">
        <f t="shared" si="0"/>
        <v>4200000</v>
      </c>
      <c r="K12" s="6"/>
      <c r="L12" s="6"/>
      <c r="M12" s="6">
        <f t="shared" si="4"/>
        <v>3900000</v>
      </c>
      <c r="N12" s="20"/>
      <c r="O12" s="65">
        <v>4750000</v>
      </c>
      <c r="P12" s="61">
        <v>4867726</v>
      </c>
      <c r="Q12" s="64">
        <f t="shared" si="1"/>
        <v>4200000</v>
      </c>
      <c r="R12" s="64"/>
      <c r="S12" s="63">
        <f t="shared" si="5"/>
        <v>102.47844210526316</v>
      </c>
      <c r="T12" s="40"/>
      <c r="U12" s="37"/>
    </row>
    <row r="13" spans="1:21" ht="39" customHeight="1" x14ac:dyDescent="0.25">
      <c r="A13" s="7" t="s">
        <v>155</v>
      </c>
      <c r="B13" s="5" t="s">
        <v>87</v>
      </c>
      <c r="C13" s="6">
        <v>6500000</v>
      </c>
      <c r="D13" s="6"/>
      <c r="E13" s="6">
        <f t="shared" si="2"/>
        <v>6500000</v>
      </c>
      <c r="F13" s="6">
        <v>7000000</v>
      </c>
      <c r="G13" s="6"/>
      <c r="H13" s="6"/>
      <c r="I13" s="3">
        <f t="shared" si="3"/>
        <v>6500000</v>
      </c>
      <c r="J13" s="6">
        <f t="shared" si="0"/>
        <v>7000000</v>
      </c>
      <c r="K13" s="6"/>
      <c r="L13" s="6"/>
      <c r="M13" s="6">
        <f t="shared" si="4"/>
        <v>6500000</v>
      </c>
      <c r="N13" s="20"/>
      <c r="O13" s="65">
        <v>7850000</v>
      </c>
      <c r="P13" s="61">
        <v>8652183.5399999991</v>
      </c>
      <c r="Q13" s="64">
        <f t="shared" si="1"/>
        <v>7000000</v>
      </c>
      <c r="R13" s="64"/>
      <c r="S13" s="63">
        <f t="shared" si="5"/>
        <v>110.21889859872611</v>
      </c>
      <c r="T13" s="40"/>
      <c r="U13" s="37"/>
    </row>
    <row r="14" spans="1:21" ht="26.25" x14ac:dyDescent="0.25">
      <c r="A14" s="7" t="s">
        <v>295</v>
      </c>
      <c r="B14" s="5" t="s">
        <v>7</v>
      </c>
      <c r="C14" s="3">
        <f>SUM(C16,C18,C20,C22)</f>
        <v>15219000</v>
      </c>
      <c r="D14" s="3"/>
      <c r="E14" s="3">
        <f t="shared" si="2"/>
        <v>15219000</v>
      </c>
      <c r="F14" s="3">
        <f>SUM(F16,F18,F20,F22)</f>
        <v>15534000</v>
      </c>
      <c r="G14" s="3"/>
      <c r="H14" s="3"/>
      <c r="I14" s="3">
        <f t="shared" si="3"/>
        <v>15219000</v>
      </c>
      <c r="J14" s="3">
        <f t="shared" si="0"/>
        <v>15534000</v>
      </c>
      <c r="K14" s="3"/>
      <c r="L14" s="3"/>
      <c r="M14" s="3">
        <f t="shared" si="4"/>
        <v>15219000</v>
      </c>
      <c r="N14" s="19"/>
      <c r="O14" s="65">
        <v>15219000</v>
      </c>
      <c r="P14" s="61">
        <v>16324491.91</v>
      </c>
      <c r="Q14" s="62">
        <f t="shared" si="1"/>
        <v>15534000</v>
      </c>
      <c r="R14" s="62"/>
      <c r="S14" s="63">
        <f t="shared" si="5"/>
        <v>107.2638932255733</v>
      </c>
      <c r="T14" s="40"/>
      <c r="U14" s="37"/>
    </row>
    <row r="15" spans="1:21" ht="27.75" customHeight="1" x14ac:dyDescent="0.25">
      <c r="A15" s="7" t="s">
        <v>156</v>
      </c>
      <c r="B15" s="5" t="s">
        <v>119</v>
      </c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19"/>
      <c r="O15" s="65">
        <v>15219000</v>
      </c>
      <c r="P15" s="61">
        <v>16324491.91</v>
      </c>
      <c r="Q15" s="62"/>
      <c r="R15" s="62"/>
      <c r="S15" s="63">
        <f t="shared" si="5"/>
        <v>107.2638932255733</v>
      </c>
      <c r="T15" s="40"/>
      <c r="U15" s="37"/>
    </row>
    <row r="16" spans="1:21" ht="39" x14ac:dyDescent="0.25">
      <c r="A16" s="7" t="s">
        <v>157</v>
      </c>
      <c r="B16" s="5" t="s">
        <v>8</v>
      </c>
      <c r="C16" s="6">
        <f>C17</f>
        <v>7937000</v>
      </c>
      <c r="D16" s="6"/>
      <c r="E16" s="6">
        <f t="shared" si="2"/>
        <v>7937000</v>
      </c>
      <c r="F16" s="6">
        <f>F17</f>
        <v>8082000</v>
      </c>
      <c r="G16" s="6"/>
      <c r="H16" s="6"/>
      <c r="I16" s="3">
        <f t="shared" si="3"/>
        <v>7937000</v>
      </c>
      <c r="J16" s="6">
        <f t="shared" si="0"/>
        <v>8082000</v>
      </c>
      <c r="K16" s="6"/>
      <c r="L16" s="6"/>
      <c r="M16" s="6">
        <f t="shared" si="4"/>
        <v>7937000</v>
      </c>
      <c r="N16" s="20"/>
      <c r="O16" s="65">
        <v>7937000</v>
      </c>
      <c r="P16" s="61">
        <v>8433815.8399999999</v>
      </c>
      <c r="Q16" s="64">
        <f t="shared" si="1"/>
        <v>8082000</v>
      </c>
      <c r="R16" s="64"/>
      <c r="S16" s="63">
        <f t="shared" si="5"/>
        <v>106.25949149552727</v>
      </c>
      <c r="T16" s="40"/>
      <c r="U16" s="37"/>
    </row>
    <row r="17" spans="1:21" ht="64.5" x14ac:dyDescent="0.25">
      <c r="A17" s="7" t="s">
        <v>158</v>
      </c>
      <c r="B17" s="5" t="s">
        <v>54</v>
      </c>
      <c r="C17" s="6">
        <v>7937000</v>
      </c>
      <c r="D17" s="6"/>
      <c r="E17" s="6">
        <f t="shared" si="2"/>
        <v>7937000</v>
      </c>
      <c r="F17" s="6">
        <v>8082000</v>
      </c>
      <c r="G17" s="6"/>
      <c r="H17" s="6"/>
      <c r="I17" s="3">
        <f t="shared" si="3"/>
        <v>7937000</v>
      </c>
      <c r="J17" s="6">
        <f t="shared" si="0"/>
        <v>8082000</v>
      </c>
      <c r="K17" s="6"/>
      <c r="L17" s="6"/>
      <c r="M17" s="6">
        <f t="shared" si="4"/>
        <v>7937000</v>
      </c>
      <c r="N17" s="20"/>
      <c r="O17" s="65">
        <v>7937000</v>
      </c>
      <c r="P17" s="61">
        <v>8433815.8399999999</v>
      </c>
      <c r="Q17" s="64">
        <f t="shared" si="1"/>
        <v>8082000</v>
      </c>
      <c r="R17" s="64"/>
      <c r="S17" s="63">
        <f t="shared" si="5"/>
        <v>106.25949149552727</v>
      </c>
      <c r="T17" s="40"/>
      <c r="U17" s="37"/>
    </row>
    <row r="18" spans="1:21" ht="51.75" x14ac:dyDescent="0.25">
      <c r="A18" s="7" t="s">
        <v>159</v>
      </c>
      <c r="B18" s="5" t="s">
        <v>9</v>
      </c>
      <c r="C18" s="6">
        <f>C19</f>
        <v>38000</v>
      </c>
      <c r="D18" s="6"/>
      <c r="E18" s="6">
        <f t="shared" si="2"/>
        <v>38000</v>
      </c>
      <c r="F18" s="6">
        <f>F19</f>
        <v>42000</v>
      </c>
      <c r="G18" s="6"/>
      <c r="H18" s="6"/>
      <c r="I18" s="3">
        <f t="shared" si="3"/>
        <v>38000</v>
      </c>
      <c r="J18" s="6">
        <f t="shared" si="0"/>
        <v>42000</v>
      </c>
      <c r="K18" s="6"/>
      <c r="L18" s="6"/>
      <c r="M18" s="6">
        <f t="shared" si="4"/>
        <v>38000</v>
      </c>
      <c r="N18" s="20"/>
      <c r="O18" s="65">
        <v>38000</v>
      </c>
      <c r="P18" s="61">
        <v>48729.45</v>
      </c>
      <c r="Q18" s="64">
        <f t="shared" si="1"/>
        <v>42000</v>
      </c>
      <c r="R18" s="64"/>
      <c r="S18" s="63">
        <f t="shared" si="5"/>
        <v>128.2353947368421</v>
      </c>
      <c r="T18" s="40"/>
      <c r="U18" s="37"/>
    </row>
    <row r="19" spans="1:21" ht="77.25" x14ac:dyDescent="0.25">
      <c r="A19" s="7" t="s">
        <v>160</v>
      </c>
      <c r="B19" s="5" t="s">
        <v>57</v>
      </c>
      <c r="C19" s="6">
        <v>38000</v>
      </c>
      <c r="D19" s="6"/>
      <c r="E19" s="6">
        <f t="shared" si="2"/>
        <v>38000</v>
      </c>
      <c r="F19" s="6">
        <v>42000</v>
      </c>
      <c r="G19" s="6"/>
      <c r="H19" s="6"/>
      <c r="I19" s="3">
        <f t="shared" si="3"/>
        <v>38000</v>
      </c>
      <c r="J19" s="6">
        <f t="shared" si="0"/>
        <v>42000</v>
      </c>
      <c r="K19" s="6"/>
      <c r="L19" s="6"/>
      <c r="M19" s="6">
        <f t="shared" si="4"/>
        <v>38000</v>
      </c>
      <c r="N19" s="20"/>
      <c r="O19" s="65">
        <v>38000</v>
      </c>
      <c r="P19" s="61">
        <v>48729.45</v>
      </c>
      <c r="Q19" s="64">
        <f t="shared" si="1"/>
        <v>42000</v>
      </c>
      <c r="R19" s="64"/>
      <c r="S19" s="63">
        <f t="shared" si="5"/>
        <v>128.2353947368421</v>
      </c>
      <c r="T19" s="40"/>
      <c r="U19" s="37"/>
    </row>
    <row r="20" spans="1:21" ht="42.75" customHeight="1" x14ac:dyDescent="0.25">
      <c r="A20" s="7" t="s">
        <v>161</v>
      </c>
      <c r="B20" s="5" t="s">
        <v>10</v>
      </c>
      <c r="C20" s="6">
        <f>C21</f>
        <v>8230000</v>
      </c>
      <c r="D20" s="6"/>
      <c r="E20" s="6">
        <f t="shared" si="2"/>
        <v>8230000</v>
      </c>
      <c r="F20" s="6">
        <f>F21</f>
        <v>8415000</v>
      </c>
      <c r="G20" s="6"/>
      <c r="H20" s="6"/>
      <c r="I20" s="3">
        <f t="shared" si="3"/>
        <v>8230000</v>
      </c>
      <c r="J20" s="6">
        <f t="shared" si="0"/>
        <v>8415000</v>
      </c>
      <c r="K20" s="6"/>
      <c r="L20" s="6"/>
      <c r="M20" s="6">
        <f t="shared" si="4"/>
        <v>8230000</v>
      </c>
      <c r="N20" s="20"/>
      <c r="O20" s="65">
        <v>8230000</v>
      </c>
      <c r="P20" s="61">
        <v>8759956.4600000009</v>
      </c>
      <c r="Q20" s="64">
        <f t="shared" si="1"/>
        <v>8415000</v>
      </c>
      <c r="R20" s="64"/>
      <c r="S20" s="63">
        <f t="shared" si="5"/>
        <v>106.43932515188337</v>
      </c>
      <c r="T20" s="40"/>
      <c r="U20" s="37"/>
    </row>
    <row r="21" spans="1:21" ht="64.5" x14ac:dyDescent="0.25">
      <c r="A21" s="7" t="s">
        <v>162</v>
      </c>
      <c r="B21" s="5" t="s">
        <v>55</v>
      </c>
      <c r="C21" s="6">
        <v>8230000</v>
      </c>
      <c r="D21" s="6"/>
      <c r="E21" s="6">
        <f t="shared" si="2"/>
        <v>8230000</v>
      </c>
      <c r="F21" s="6">
        <v>8415000</v>
      </c>
      <c r="G21" s="6"/>
      <c r="H21" s="6"/>
      <c r="I21" s="3">
        <f t="shared" si="3"/>
        <v>8230000</v>
      </c>
      <c r="J21" s="6">
        <f t="shared" si="0"/>
        <v>8415000</v>
      </c>
      <c r="K21" s="6"/>
      <c r="L21" s="6"/>
      <c r="M21" s="6">
        <f t="shared" si="4"/>
        <v>8230000</v>
      </c>
      <c r="N21" s="20"/>
      <c r="O21" s="65">
        <v>8230000</v>
      </c>
      <c r="P21" s="61">
        <v>8759956.4600000009</v>
      </c>
      <c r="Q21" s="64">
        <f t="shared" si="1"/>
        <v>8415000</v>
      </c>
      <c r="R21" s="64"/>
      <c r="S21" s="63">
        <f t="shared" si="5"/>
        <v>106.43932515188337</v>
      </c>
      <c r="T21" s="40"/>
      <c r="U21" s="37"/>
    </row>
    <row r="22" spans="1:21" ht="45" customHeight="1" x14ac:dyDescent="0.25">
      <c r="A22" s="7" t="s">
        <v>163</v>
      </c>
      <c r="B22" s="5" t="s">
        <v>11</v>
      </c>
      <c r="C22" s="6">
        <f>C23</f>
        <v>-986000</v>
      </c>
      <c r="D22" s="6"/>
      <c r="E22" s="6">
        <f t="shared" si="2"/>
        <v>-986000</v>
      </c>
      <c r="F22" s="6">
        <f>F23</f>
        <v>-1005000</v>
      </c>
      <c r="G22" s="6"/>
      <c r="H22" s="6"/>
      <c r="I22" s="3">
        <f t="shared" si="3"/>
        <v>-986000</v>
      </c>
      <c r="J22" s="6">
        <f t="shared" si="0"/>
        <v>-1005000</v>
      </c>
      <c r="K22" s="6"/>
      <c r="L22" s="6"/>
      <c r="M22" s="6">
        <f t="shared" si="4"/>
        <v>-986000</v>
      </c>
      <c r="N22" s="20"/>
      <c r="O22" s="65">
        <v>-986000</v>
      </c>
      <c r="P22" s="61">
        <v>-918009.84</v>
      </c>
      <c r="Q22" s="64">
        <f t="shared" si="1"/>
        <v>-1005000</v>
      </c>
      <c r="R22" s="64"/>
      <c r="S22" s="63">
        <f t="shared" si="5"/>
        <v>93.104446247464494</v>
      </c>
      <c r="T22" s="40"/>
      <c r="U22" s="37"/>
    </row>
    <row r="23" spans="1:21" ht="64.5" x14ac:dyDescent="0.25">
      <c r="A23" s="7" t="s">
        <v>164</v>
      </c>
      <c r="B23" s="5" t="s">
        <v>56</v>
      </c>
      <c r="C23" s="6">
        <v>-986000</v>
      </c>
      <c r="D23" s="6"/>
      <c r="E23" s="6">
        <f t="shared" si="2"/>
        <v>-986000</v>
      </c>
      <c r="F23" s="6">
        <v>-1005000</v>
      </c>
      <c r="G23" s="6"/>
      <c r="H23" s="6"/>
      <c r="I23" s="3">
        <f t="shared" si="3"/>
        <v>-986000</v>
      </c>
      <c r="J23" s="6">
        <f t="shared" si="0"/>
        <v>-1005000</v>
      </c>
      <c r="K23" s="6"/>
      <c r="L23" s="6"/>
      <c r="M23" s="6">
        <f t="shared" si="4"/>
        <v>-986000</v>
      </c>
      <c r="N23" s="20"/>
      <c r="O23" s="65">
        <v>-986000</v>
      </c>
      <c r="P23" s="61">
        <v>-918009.84</v>
      </c>
      <c r="Q23" s="64">
        <f t="shared" si="1"/>
        <v>-1005000</v>
      </c>
      <c r="R23" s="64"/>
      <c r="S23" s="63">
        <f t="shared" si="5"/>
        <v>93.104446247464494</v>
      </c>
      <c r="T23" s="40"/>
      <c r="U23" s="37"/>
    </row>
    <row r="24" spans="1:21" x14ac:dyDescent="0.25">
      <c r="A24" s="7" t="s">
        <v>165</v>
      </c>
      <c r="B24" s="5" t="s">
        <v>12</v>
      </c>
      <c r="C24" s="3">
        <f>SUM(C25,C27,C29)</f>
        <v>9079000</v>
      </c>
      <c r="D24" s="3"/>
      <c r="E24" s="3">
        <f t="shared" si="2"/>
        <v>9079000</v>
      </c>
      <c r="F24" s="3">
        <f>SUM(F25,F27,F29)</f>
        <v>9200000</v>
      </c>
      <c r="G24" s="3"/>
      <c r="H24" s="3"/>
      <c r="I24" s="3">
        <f t="shared" si="3"/>
        <v>9079000</v>
      </c>
      <c r="J24" s="3">
        <f t="shared" si="0"/>
        <v>9200000</v>
      </c>
      <c r="K24" s="3"/>
      <c r="L24" s="3"/>
      <c r="M24" s="3">
        <f t="shared" si="4"/>
        <v>9079000</v>
      </c>
      <c r="N24" s="19"/>
      <c r="O24" s="65">
        <v>8787000</v>
      </c>
      <c r="P24" s="61">
        <v>8604044.8499999996</v>
      </c>
      <c r="Q24" s="62">
        <f t="shared" si="1"/>
        <v>9200000</v>
      </c>
      <c r="R24" s="62"/>
      <c r="S24" s="63">
        <f t="shared" si="5"/>
        <v>97.917888357801303</v>
      </c>
      <c r="T24" s="40"/>
      <c r="U24" s="37"/>
    </row>
    <row r="25" spans="1:21" x14ac:dyDescent="0.25">
      <c r="A25" s="7" t="s">
        <v>166</v>
      </c>
      <c r="B25" s="5" t="s">
        <v>13</v>
      </c>
      <c r="C25" s="6">
        <f>C26</f>
        <v>1000</v>
      </c>
      <c r="D25" s="6"/>
      <c r="E25" s="6">
        <f t="shared" si="2"/>
        <v>1000</v>
      </c>
      <c r="F25" s="6">
        <f>F26</f>
        <v>1000</v>
      </c>
      <c r="G25" s="6"/>
      <c r="H25" s="6"/>
      <c r="I25" s="3">
        <f t="shared" si="3"/>
        <v>1000</v>
      </c>
      <c r="J25" s="6">
        <f t="shared" si="0"/>
        <v>1000</v>
      </c>
      <c r="K25" s="6"/>
      <c r="L25" s="6"/>
      <c r="M25" s="6">
        <f t="shared" si="4"/>
        <v>1000</v>
      </c>
      <c r="N25" s="20"/>
      <c r="O25" s="65">
        <v>22000</v>
      </c>
      <c r="P25" s="61">
        <v>22652.26</v>
      </c>
      <c r="Q25" s="64">
        <f t="shared" si="1"/>
        <v>1000</v>
      </c>
      <c r="R25" s="64"/>
      <c r="S25" s="63">
        <f t="shared" si="5"/>
        <v>102.96481818181817</v>
      </c>
      <c r="T25" s="40"/>
      <c r="U25" s="37"/>
    </row>
    <row r="26" spans="1:21" x14ac:dyDescent="0.25">
      <c r="A26" s="7" t="s">
        <v>167</v>
      </c>
      <c r="B26" s="5" t="s">
        <v>13</v>
      </c>
      <c r="C26" s="6">
        <v>1000</v>
      </c>
      <c r="D26" s="6"/>
      <c r="E26" s="6">
        <f t="shared" si="2"/>
        <v>1000</v>
      </c>
      <c r="F26" s="6">
        <v>1000</v>
      </c>
      <c r="G26" s="6"/>
      <c r="H26" s="6"/>
      <c r="I26" s="3">
        <f t="shared" si="3"/>
        <v>1000</v>
      </c>
      <c r="J26" s="6">
        <f t="shared" si="0"/>
        <v>1000</v>
      </c>
      <c r="K26" s="6"/>
      <c r="L26" s="6"/>
      <c r="M26" s="6">
        <f t="shared" si="4"/>
        <v>1000</v>
      </c>
      <c r="N26" s="20"/>
      <c r="O26" s="65">
        <v>22000</v>
      </c>
      <c r="P26" s="61">
        <v>22652.26</v>
      </c>
      <c r="Q26" s="64">
        <f t="shared" si="1"/>
        <v>1000</v>
      </c>
      <c r="R26" s="64"/>
      <c r="S26" s="63">
        <f t="shared" si="5"/>
        <v>102.96481818181817</v>
      </c>
      <c r="T26" s="40"/>
      <c r="U26" s="37"/>
    </row>
    <row r="27" spans="1:21" x14ac:dyDescent="0.25">
      <c r="A27" s="7" t="s">
        <v>168</v>
      </c>
      <c r="B27" s="5" t="s">
        <v>14</v>
      </c>
      <c r="C27" s="6">
        <f>C28</f>
        <v>1042000</v>
      </c>
      <c r="D27" s="6"/>
      <c r="E27" s="6">
        <f t="shared" si="2"/>
        <v>1042000</v>
      </c>
      <c r="F27" s="6">
        <f>F28</f>
        <v>1083000</v>
      </c>
      <c r="G27" s="6"/>
      <c r="H27" s="6"/>
      <c r="I27" s="3">
        <f t="shared" si="3"/>
        <v>1042000</v>
      </c>
      <c r="J27" s="6">
        <f t="shared" si="0"/>
        <v>1083000</v>
      </c>
      <c r="K27" s="6"/>
      <c r="L27" s="6"/>
      <c r="M27" s="6">
        <f t="shared" si="4"/>
        <v>1042000</v>
      </c>
      <c r="N27" s="20"/>
      <c r="O27" s="65">
        <v>729000</v>
      </c>
      <c r="P27" s="61">
        <v>729251.86</v>
      </c>
      <c r="Q27" s="64">
        <f t="shared" si="1"/>
        <v>1083000</v>
      </c>
      <c r="R27" s="64"/>
      <c r="S27" s="63">
        <f t="shared" si="5"/>
        <v>100.03454869684498</v>
      </c>
      <c r="T27" s="40"/>
      <c r="U27" s="37"/>
    </row>
    <row r="28" spans="1:21" x14ac:dyDescent="0.25">
      <c r="A28" s="7" t="s">
        <v>169</v>
      </c>
      <c r="B28" s="5" t="s">
        <v>14</v>
      </c>
      <c r="C28" s="6">
        <v>1042000</v>
      </c>
      <c r="D28" s="6"/>
      <c r="E28" s="6">
        <f t="shared" si="2"/>
        <v>1042000</v>
      </c>
      <c r="F28" s="6">
        <v>1083000</v>
      </c>
      <c r="G28" s="6"/>
      <c r="H28" s="6"/>
      <c r="I28" s="3">
        <f t="shared" si="3"/>
        <v>1042000</v>
      </c>
      <c r="J28" s="6">
        <f t="shared" si="0"/>
        <v>1083000</v>
      </c>
      <c r="K28" s="6"/>
      <c r="L28" s="6"/>
      <c r="M28" s="6">
        <f t="shared" si="4"/>
        <v>1042000</v>
      </c>
      <c r="N28" s="20"/>
      <c r="O28" s="65">
        <v>729000</v>
      </c>
      <c r="P28" s="61">
        <v>729251.86</v>
      </c>
      <c r="Q28" s="64">
        <f t="shared" si="1"/>
        <v>1083000</v>
      </c>
      <c r="R28" s="64"/>
      <c r="S28" s="63">
        <f t="shared" si="5"/>
        <v>100.03454869684498</v>
      </c>
      <c r="T28" s="40"/>
      <c r="U28" s="37"/>
    </row>
    <row r="29" spans="1:21" x14ac:dyDescent="0.25">
      <c r="A29" s="7" t="s">
        <v>170</v>
      </c>
      <c r="B29" s="5" t="s">
        <v>15</v>
      </c>
      <c r="C29" s="6">
        <f>C30</f>
        <v>8036000</v>
      </c>
      <c r="D29" s="6"/>
      <c r="E29" s="6">
        <f t="shared" si="2"/>
        <v>8036000</v>
      </c>
      <c r="F29" s="6">
        <f>F30</f>
        <v>8116000</v>
      </c>
      <c r="G29" s="6"/>
      <c r="H29" s="6"/>
      <c r="I29" s="3">
        <f t="shared" si="3"/>
        <v>8036000</v>
      </c>
      <c r="J29" s="6">
        <f t="shared" si="0"/>
        <v>8116000</v>
      </c>
      <c r="K29" s="6"/>
      <c r="L29" s="6"/>
      <c r="M29" s="6">
        <f t="shared" si="4"/>
        <v>8036000</v>
      </c>
      <c r="N29" s="20"/>
      <c r="O29" s="65">
        <v>8036000</v>
      </c>
      <c r="P29" s="61">
        <v>7852140.7300000004</v>
      </c>
      <c r="Q29" s="64">
        <f t="shared" si="1"/>
        <v>8116000</v>
      </c>
      <c r="R29" s="64"/>
      <c r="S29" s="63">
        <f t="shared" si="5"/>
        <v>97.712054878048775</v>
      </c>
      <c r="T29" s="40"/>
      <c r="U29" s="37"/>
    </row>
    <row r="30" spans="1:21" ht="26.25" x14ac:dyDescent="0.25">
      <c r="A30" s="7" t="s">
        <v>171</v>
      </c>
      <c r="B30" s="5" t="s">
        <v>16</v>
      </c>
      <c r="C30" s="6">
        <v>8036000</v>
      </c>
      <c r="D30" s="6"/>
      <c r="E30" s="6">
        <f t="shared" si="2"/>
        <v>8036000</v>
      </c>
      <c r="F30" s="6">
        <v>8116000</v>
      </c>
      <c r="G30" s="6"/>
      <c r="H30" s="6"/>
      <c r="I30" s="3">
        <f t="shared" si="3"/>
        <v>8036000</v>
      </c>
      <c r="J30" s="6">
        <f t="shared" si="0"/>
        <v>8116000</v>
      </c>
      <c r="K30" s="6"/>
      <c r="L30" s="6"/>
      <c r="M30" s="6">
        <f t="shared" si="4"/>
        <v>8036000</v>
      </c>
      <c r="N30" s="20"/>
      <c r="O30" s="65">
        <v>8036000</v>
      </c>
      <c r="P30" s="61">
        <v>7852140.7300000004</v>
      </c>
      <c r="Q30" s="64">
        <f t="shared" si="1"/>
        <v>8116000</v>
      </c>
      <c r="R30" s="64"/>
      <c r="S30" s="63">
        <f t="shared" si="5"/>
        <v>97.712054878048775</v>
      </c>
      <c r="T30" s="40"/>
      <c r="U30" s="37"/>
    </row>
    <row r="31" spans="1:21" x14ac:dyDescent="0.25">
      <c r="A31" s="7" t="s">
        <v>172</v>
      </c>
      <c r="B31" s="5" t="s">
        <v>17</v>
      </c>
      <c r="C31" s="3" t="e">
        <f>SUM(C32,#REF!)</f>
        <v>#REF!</v>
      </c>
      <c r="D31" s="3"/>
      <c r="E31" s="3" t="e">
        <f t="shared" si="2"/>
        <v>#REF!</v>
      </c>
      <c r="F31" s="3" t="e">
        <f>SUM(F32,#REF!)</f>
        <v>#REF!</v>
      </c>
      <c r="G31" s="3"/>
      <c r="H31" s="3"/>
      <c r="I31" s="3" t="e">
        <f t="shared" si="3"/>
        <v>#REF!</v>
      </c>
      <c r="J31" s="3" t="e">
        <f t="shared" si="0"/>
        <v>#REF!</v>
      </c>
      <c r="K31" s="3"/>
      <c r="L31" s="3"/>
      <c r="M31" s="3" t="e">
        <f t="shared" si="4"/>
        <v>#REF!</v>
      </c>
      <c r="N31" s="19"/>
      <c r="O31" s="65">
        <v>5284000</v>
      </c>
      <c r="P31" s="61">
        <v>5587325.96</v>
      </c>
      <c r="Q31" s="62" t="e">
        <f t="shared" si="1"/>
        <v>#REF!</v>
      </c>
      <c r="R31" s="62"/>
      <c r="S31" s="63">
        <f t="shared" si="5"/>
        <v>105.74046101438303</v>
      </c>
      <c r="T31" s="40"/>
      <c r="U31" s="37"/>
    </row>
    <row r="32" spans="1:21" ht="26.25" x14ac:dyDescent="0.25">
      <c r="A32" s="7" t="s">
        <v>173</v>
      </c>
      <c r="B32" s="5" t="s">
        <v>18</v>
      </c>
      <c r="C32" s="6">
        <f>C33</f>
        <v>3189000</v>
      </c>
      <c r="D32" s="6"/>
      <c r="E32" s="6">
        <f t="shared" si="2"/>
        <v>3189000</v>
      </c>
      <c r="F32" s="6">
        <f>F33</f>
        <v>3310000</v>
      </c>
      <c r="G32" s="6"/>
      <c r="H32" s="6"/>
      <c r="I32" s="3">
        <f t="shared" si="3"/>
        <v>3189000</v>
      </c>
      <c r="J32" s="6">
        <f t="shared" si="0"/>
        <v>3310000</v>
      </c>
      <c r="K32" s="6"/>
      <c r="L32" s="6"/>
      <c r="M32" s="6">
        <f t="shared" si="4"/>
        <v>3189000</v>
      </c>
      <c r="N32" s="20"/>
      <c r="O32" s="65">
        <v>5284000</v>
      </c>
      <c r="P32" s="61">
        <v>5587325.96</v>
      </c>
      <c r="Q32" s="64">
        <f t="shared" si="1"/>
        <v>3310000</v>
      </c>
      <c r="R32" s="64"/>
      <c r="S32" s="63">
        <f t="shared" si="5"/>
        <v>105.74046101438303</v>
      </c>
      <c r="T32" s="40"/>
      <c r="U32" s="37"/>
    </row>
    <row r="33" spans="1:21" ht="26.25" x14ac:dyDescent="0.25">
      <c r="A33" s="7" t="s">
        <v>174</v>
      </c>
      <c r="B33" s="5" t="s">
        <v>19</v>
      </c>
      <c r="C33" s="6">
        <v>3189000</v>
      </c>
      <c r="D33" s="6"/>
      <c r="E33" s="6">
        <f t="shared" si="2"/>
        <v>3189000</v>
      </c>
      <c r="F33" s="6">
        <v>3310000</v>
      </c>
      <c r="G33" s="6"/>
      <c r="H33" s="6"/>
      <c r="I33" s="3">
        <f t="shared" si="3"/>
        <v>3189000</v>
      </c>
      <c r="J33" s="6">
        <f t="shared" si="0"/>
        <v>3310000</v>
      </c>
      <c r="K33" s="6"/>
      <c r="L33" s="6"/>
      <c r="M33" s="6">
        <f t="shared" si="4"/>
        <v>3189000</v>
      </c>
      <c r="N33" s="20"/>
      <c r="O33" s="65">
        <v>5284000</v>
      </c>
      <c r="P33" s="61">
        <v>5587325.96</v>
      </c>
      <c r="Q33" s="64">
        <f t="shared" si="1"/>
        <v>3310000</v>
      </c>
      <c r="R33" s="64"/>
      <c r="S33" s="63">
        <f t="shared" si="5"/>
        <v>105.74046101438303</v>
      </c>
      <c r="T33" s="40"/>
      <c r="U33" s="37"/>
    </row>
    <row r="34" spans="1:21" ht="34.5" customHeight="1" x14ac:dyDescent="0.25">
      <c r="A34" s="7" t="s">
        <v>175</v>
      </c>
      <c r="B34" s="5" t="s">
        <v>20</v>
      </c>
      <c r="C34" s="3" t="e">
        <f>SUM(#REF!,C35,C43,C46)</f>
        <v>#REF!</v>
      </c>
      <c r="D34" s="3"/>
      <c r="E34" s="3" t="e">
        <f t="shared" si="2"/>
        <v>#REF!</v>
      </c>
      <c r="F34" s="3" t="e">
        <f>SUM(#REF!,F35,F43,F46)</f>
        <v>#REF!</v>
      </c>
      <c r="G34" s="3"/>
      <c r="H34" s="3"/>
      <c r="I34" s="3" t="e">
        <f t="shared" si="3"/>
        <v>#REF!</v>
      </c>
      <c r="J34" s="3" t="e">
        <f t="shared" si="0"/>
        <v>#REF!</v>
      </c>
      <c r="K34" s="3"/>
      <c r="L34" s="3"/>
      <c r="M34" s="3" t="e">
        <f t="shared" si="4"/>
        <v>#REF!</v>
      </c>
      <c r="N34" s="19"/>
      <c r="O34" s="65">
        <v>8880000</v>
      </c>
      <c r="P34" s="61">
        <v>9515661.6999999993</v>
      </c>
      <c r="Q34" s="62" t="e">
        <f t="shared" si="1"/>
        <v>#REF!</v>
      </c>
      <c r="R34" s="62"/>
      <c r="S34" s="63">
        <f t="shared" si="5"/>
        <v>107.15835247747746</v>
      </c>
      <c r="T34" s="40"/>
      <c r="U34" s="37"/>
    </row>
    <row r="35" spans="1:21" ht="51.75" x14ac:dyDescent="0.25">
      <c r="A35" s="7" t="s">
        <v>176</v>
      </c>
      <c r="B35" s="5" t="s">
        <v>21</v>
      </c>
      <c r="C35" s="6">
        <f>SUM(C36,C39,C41)</f>
        <v>7397000</v>
      </c>
      <c r="D35" s="6"/>
      <c r="E35" s="6">
        <f t="shared" si="2"/>
        <v>7397000</v>
      </c>
      <c r="F35" s="6">
        <f>SUM(F36,F39,F41)</f>
        <v>6403000</v>
      </c>
      <c r="G35" s="6"/>
      <c r="H35" s="6"/>
      <c r="I35" s="3">
        <f t="shared" si="3"/>
        <v>7397000</v>
      </c>
      <c r="J35" s="6">
        <f t="shared" ref="J35:J56" si="6">F35+G35</f>
        <v>6403000</v>
      </c>
      <c r="K35" s="6"/>
      <c r="L35" s="6"/>
      <c r="M35" s="6">
        <f t="shared" si="4"/>
        <v>7397000</v>
      </c>
      <c r="N35" s="20"/>
      <c r="O35" s="65">
        <v>8617000</v>
      </c>
      <c r="P35" s="61">
        <v>9226762.0199999996</v>
      </c>
      <c r="Q35" s="64">
        <f t="shared" ref="Q35:Q60" si="7">J35+K35</f>
        <v>6403000</v>
      </c>
      <c r="R35" s="64"/>
      <c r="S35" s="63">
        <f t="shared" si="5"/>
        <v>107.07626807473598</v>
      </c>
      <c r="T35" s="40"/>
      <c r="U35" s="37"/>
    </row>
    <row r="36" spans="1:21" ht="39" x14ac:dyDescent="0.25">
      <c r="A36" s="7" t="s">
        <v>177</v>
      </c>
      <c r="B36" s="5" t="s">
        <v>22</v>
      </c>
      <c r="C36" s="6">
        <f>SUM(C37,C38)</f>
        <v>4897000</v>
      </c>
      <c r="D36" s="6"/>
      <c r="E36" s="6">
        <f t="shared" si="2"/>
        <v>4897000</v>
      </c>
      <c r="F36" s="6">
        <f>SUM(F37,F38)</f>
        <v>4047000</v>
      </c>
      <c r="G36" s="6"/>
      <c r="H36" s="6"/>
      <c r="I36" s="3">
        <f t="shared" si="3"/>
        <v>4897000</v>
      </c>
      <c r="J36" s="6">
        <f t="shared" si="6"/>
        <v>4047000</v>
      </c>
      <c r="K36" s="6"/>
      <c r="L36" s="6"/>
      <c r="M36" s="6">
        <f t="shared" si="4"/>
        <v>4897000</v>
      </c>
      <c r="N36" s="20"/>
      <c r="O36" s="65">
        <v>6057000</v>
      </c>
      <c r="P36" s="61">
        <v>6394751.79</v>
      </c>
      <c r="Q36" s="64">
        <f t="shared" si="7"/>
        <v>4047000</v>
      </c>
      <c r="R36" s="64"/>
      <c r="S36" s="63">
        <f t="shared" si="5"/>
        <v>105.57622238732046</v>
      </c>
      <c r="T36" s="40"/>
      <c r="U36" s="37"/>
    </row>
    <row r="37" spans="1:21" ht="58.5" customHeight="1" x14ac:dyDescent="0.25">
      <c r="A37" s="7" t="s">
        <v>178</v>
      </c>
      <c r="B37" s="5" t="s">
        <v>58</v>
      </c>
      <c r="C37" s="6">
        <v>4107000</v>
      </c>
      <c r="D37" s="6"/>
      <c r="E37" s="6">
        <f t="shared" si="2"/>
        <v>4107000</v>
      </c>
      <c r="F37" s="6">
        <v>3407000</v>
      </c>
      <c r="G37" s="6"/>
      <c r="H37" s="6"/>
      <c r="I37" s="3">
        <f t="shared" si="3"/>
        <v>4107000</v>
      </c>
      <c r="J37" s="6">
        <f t="shared" si="6"/>
        <v>3407000</v>
      </c>
      <c r="K37" s="6"/>
      <c r="L37" s="6"/>
      <c r="M37" s="6">
        <f t="shared" si="4"/>
        <v>4107000</v>
      </c>
      <c r="N37" s="20"/>
      <c r="O37" s="65">
        <v>4687000</v>
      </c>
      <c r="P37" s="61">
        <v>4826914.4000000004</v>
      </c>
      <c r="Q37" s="64">
        <f t="shared" si="7"/>
        <v>3407000</v>
      </c>
      <c r="R37" s="64"/>
      <c r="S37" s="63">
        <f t="shared" si="5"/>
        <v>102.98515895028804</v>
      </c>
      <c r="T37" s="40"/>
      <c r="U37" s="37"/>
    </row>
    <row r="38" spans="1:21" ht="51.75" x14ac:dyDescent="0.25">
      <c r="A38" s="7" t="s">
        <v>179</v>
      </c>
      <c r="B38" s="5" t="s">
        <v>23</v>
      </c>
      <c r="C38" s="6">
        <v>790000</v>
      </c>
      <c r="D38" s="6"/>
      <c r="E38" s="6">
        <f t="shared" si="2"/>
        <v>790000</v>
      </c>
      <c r="F38" s="6">
        <v>640000</v>
      </c>
      <c r="G38" s="6"/>
      <c r="H38" s="6"/>
      <c r="I38" s="3">
        <f t="shared" si="3"/>
        <v>790000</v>
      </c>
      <c r="J38" s="6">
        <f t="shared" si="6"/>
        <v>640000</v>
      </c>
      <c r="K38" s="6"/>
      <c r="L38" s="6"/>
      <c r="M38" s="6">
        <f t="shared" si="4"/>
        <v>790000</v>
      </c>
      <c r="N38" s="20"/>
      <c r="O38" s="65">
        <v>1370000</v>
      </c>
      <c r="P38" s="61">
        <v>1567837.39</v>
      </c>
      <c r="Q38" s="64">
        <f t="shared" si="7"/>
        <v>640000</v>
      </c>
      <c r="R38" s="64"/>
      <c r="S38" s="63">
        <f t="shared" si="5"/>
        <v>114.44068540145985</v>
      </c>
      <c r="T38" s="40"/>
      <c r="U38" s="37"/>
    </row>
    <row r="39" spans="1:21" ht="51.75" x14ac:dyDescent="0.25">
      <c r="A39" s="7" t="s">
        <v>180</v>
      </c>
      <c r="B39" s="5" t="s">
        <v>24</v>
      </c>
      <c r="C39" s="6">
        <f>C40</f>
        <v>18000</v>
      </c>
      <c r="D39" s="6"/>
      <c r="E39" s="6">
        <f t="shared" si="2"/>
        <v>18000</v>
      </c>
      <c r="F39" s="6">
        <f>F40</f>
        <v>18000</v>
      </c>
      <c r="G39" s="6"/>
      <c r="H39" s="6"/>
      <c r="I39" s="3">
        <f t="shared" si="3"/>
        <v>18000</v>
      </c>
      <c r="J39" s="6">
        <f t="shared" si="6"/>
        <v>18000</v>
      </c>
      <c r="K39" s="6"/>
      <c r="L39" s="6"/>
      <c r="M39" s="6">
        <f t="shared" si="4"/>
        <v>18000</v>
      </c>
      <c r="N39" s="20"/>
      <c r="O39" s="65">
        <v>78000</v>
      </c>
      <c r="P39" s="61">
        <v>89304.46</v>
      </c>
      <c r="Q39" s="64">
        <f t="shared" si="7"/>
        <v>18000</v>
      </c>
      <c r="R39" s="64"/>
      <c r="S39" s="63">
        <f t="shared" si="5"/>
        <v>114.49289743589743</v>
      </c>
      <c r="T39" s="40"/>
      <c r="U39" s="37"/>
    </row>
    <row r="40" spans="1:21" ht="51.75" x14ac:dyDescent="0.25">
      <c r="A40" s="7" t="s">
        <v>181</v>
      </c>
      <c r="B40" s="5" t="s">
        <v>25</v>
      </c>
      <c r="C40" s="6">
        <v>18000</v>
      </c>
      <c r="D40" s="6"/>
      <c r="E40" s="6">
        <f t="shared" si="2"/>
        <v>18000</v>
      </c>
      <c r="F40" s="6">
        <v>18000</v>
      </c>
      <c r="G40" s="6"/>
      <c r="H40" s="6"/>
      <c r="I40" s="3">
        <f t="shared" si="3"/>
        <v>18000</v>
      </c>
      <c r="J40" s="6">
        <f t="shared" si="6"/>
        <v>18000</v>
      </c>
      <c r="K40" s="6"/>
      <c r="L40" s="6"/>
      <c r="M40" s="6">
        <f t="shared" si="4"/>
        <v>18000</v>
      </c>
      <c r="N40" s="20"/>
      <c r="O40" s="65">
        <v>78000</v>
      </c>
      <c r="P40" s="61">
        <v>89304.46</v>
      </c>
      <c r="Q40" s="64">
        <f t="shared" si="7"/>
        <v>18000</v>
      </c>
      <c r="R40" s="64"/>
      <c r="S40" s="63">
        <f t="shared" si="5"/>
        <v>114.49289743589743</v>
      </c>
      <c r="T40" s="40"/>
      <c r="U40" s="37"/>
    </row>
    <row r="41" spans="1:21" ht="51.75" x14ac:dyDescent="0.25">
      <c r="A41" s="7" t="s">
        <v>182</v>
      </c>
      <c r="B41" s="5" t="s">
        <v>59</v>
      </c>
      <c r="C41" s="6">
        <f>C42</f>
        <v>2482000</v>
      </c>
      <c r="D41" s="6"/>
      <c r="E41" s="6">
        <f t="shared" si="2"/>
        <v>2482000</v>
      </c>
      <c r="F41" s="6">
        <f>F42</f>
        <v>2338000</v>
      </c>
      <c r="G41" s="6"/>
      <c r="H41" s="6"/>
      <c r="I41" s="3">
        <f t="shared" si="3"/>
        <v>2482000</v>
      </c>
      <c r="J41" s="6">
        <f t="shared" si="6"/>
        <v>2338000</v>
      </c>
      <c r="K41" s="6"/>
      <c r="L41" s="6"/>
      <c r="M41" s="6">
        <f t="shared" si="4"/>
        <v>2482000</v>
      </c>
      <c r="N41" s="20"/>
      <c r="O41" s="65">
        <v>2482000</v>
      </c>
      <c r="P41" s="61">
        <v>2742705.77</v>
      </c>
      <c r="Q41" s="64">
        <f t="shared" si="7"/>
        <v>2338000</v>
      </c>
      <c r="R41" s="64"/>
      <c r="S41" s="63">
        <f t="shared" si="5"/>
        <v>110.50385858178888</v>
      </c>
      <c r="T41" s="40"/>
      <c r="U41" s="37"/>
    </row>
    <row r="42" spans="1:21" ht="39.75" customHeight="1" x14ac:dyDescent="0.25">
      <c r="A42" s="48" t="s">
        <v>183</v>
      </c>
      <c r="B42" s="29" t="s">
        <v>26</v>
      </c>
      <c r="C42" s="17">
        <v>2482000</v>
      </c>
      <c r="D42" s="6"/>
      <c r="E42" s="6">
        <f t="shared" si="2"/>
        <v>2482000</v>
      </c>
      <c r="F42" s="17">
        <v>2338000</v>
      </c>
      <c r="G42" s="6"/>
      <c r="H42" s="6"/>
      <c r="I42" s="3">
        <f t="shared" si="3"/>
        <v>2482000</v>
      </c>
      <c r="J42" s="6">
        <f t="shared" si="6"/>
        <v>2338000</v>
      </c>
      <c r="K42" s="6"/>
      <c r="L42" s="6"/>
      <c r="M42" s="6">
        <f t="shared" si="4"/>
        <v>2482000</v>
      </c>
      <c r="N42" s="20"/>
      <c r="O42" s="65">
        <v>2482000</v>
      </c>
      <c r="P42" s="61">
        <v>2742705.77</v>
      </c>
      <c r="Q42" s="64">
        <f t="shared" si="7"/>
        <v>2338000</v>
      </c>
      <c r="R42" s="64"/>
      <c r="S42" s="63">
        <f t="shared" si="5"/>
        <v>110.50385858178888</v>
      </c>
      <c r="T42" s="40"/>
      <c r="U42" s="37"/>
    </row>
    <row r="43" spans="1:21" ht="20.65" customHeight="1" x14ac:dyDescent="0.25">
      <c r="A43" s="7" t="s">
        <v>184</v>
      </c>
      <c r="B43" s="5" t="s">
        <v>51</v>
      </c>
      <c r="C43" s="6">
        <f t="shared" ref="C43:F44" si="8">C44</f>
        <v>109000</v>
      </c>
      <c r="D43" s="6"/>
      <c r="E43" s="6">
        <f t="shared" si="2"/>
        <v>109000</v>
      </c>
      <c r="F43" s="6">
        <f t="shared" si="8"/>
        <v>119000</v>
      </c>
      <c r="G43" s="6"/>
      <c r="H43" s="6"/>
      <c r="I43" s="3">
        <f t="shared" si="3"/>
        <v>109000</v>
      </c>
      <c r="J43" s="6">
        <f t="shared" si="6"/>
        <v>119000</v>
      </c>
      <c r="K43" s="6"/>
      <c r="L43" s="6"/>
      <c r="M43" s="6">
        <f t="shared" si="4"/>
        <v>109000</v>
      </c>
      <c r="N43" s="20"/>
      <c r="O43" s="65">
        <v>109000</v>
      </c>
      <c r="P43" s="61">
        <v>113015.27</v>
      </c>
      <c r="Q43" s="64">
        <f t="shared" si="7"/>
        <v>119000</v>
      </c>
      <c r="R43" s="64"/>
      <c r="S43" s="63">
        <f t="shared" si="5"/>
        <v>103.68373394495414</v>
      </c>
      <c r="T43" s="40"/>
      <c r="U43" s="37"/>
    </row>
    <row r="44" spans="1:21" ht="29.25" customHeight="1" x14ac:dyDescent="0.25">
      <c r="A44" s="7" t="s">
        <v>185</v>
      </c>
      <c r="B44" s="5" t="s">
        <v>52</v>
      </c>
      <c r="C44" s="6">
        <f t="shared" si="8"/>
        <v>109000</v>
      </c>
      <c r="D44" s="6"/>
      <c r="E44" s="6">
        <f t="shared" si="2"/>
        <v>109000</v>
      </c>
      <c r="F44" s="6">
        <f t="shared" si="8"/>
        <v>119000</v>
      </c>
      <c r="G44" s="6"/>
      <c r="H44" s="6"/>
      <c r="I44" s="3">
        <f t="shared" si="3"/>
        <v>109000</v>
      </c>
      <c r="J44" s="6">
        <f t="shared" si="6"/>
        <v>119000</v>
      </c>
      <c r="K44" s="6"/>
      <c r="L44" s="6"/>
      <c r="M44" s="6">
        <f t="shared" si="4"/>
        <v>109000</v>
      </c>
      <c r="N44" s="20"/>
      <c r="O44" s="65">
        <v>109000</v>
      </c>
      <c r="P44" s="61">
        <v>113015.27</v>
      </c>
      <c r="Q44" s="64">
        <f t="shared" si="7"/>
        <v>119000</v>
      </c>
      <c r="R44" s="64"/>
      <c r="S44" s="63">
        <f t="shared" si="5"/>
        <v>103.68373394495414</v>
      </c>
      <c r="T44" s="40"/>
      <c r="U44" s="37"/>
    </row>
    <row r="45" spans="1:21" ht="43.15" customHeight="1" x14ac:dyDescent="0.25">
      <c r="A45" s="7" t="s">
        <v>186</v>
      </c>
      <c r="B45" s="5" t="s">
        <v>60</v>
      </c>
      <c r="C45" s="6">
        <v>109000</v>
      </c>
      <c r="D45" s="6"/>
      <c r="E45" s="6">
        <f t="shared" si="2"/>
        <v>109000</v>
      </c>
      <c r="F45" s="6">
        <v>119000</v>
      </c>
      <c r="G45" s="6"/>
      <c r="H45" s="6"/>
      <c r="I45" s="3">
        <f t="shared" si="3"/>
        <v>109000</v>
      </c>
      <c r="J45" s="6">
        <f t="shared" si="6"/>
        <v>119000</v>
      </c>
      <c r="K45" s="6"/>
      <c r="L45" s="6"/>
      <c r="M45" s="6">
        <f t="shared" si="4"/>
        <v>109000</v>
      </c>
      <c r="N45" s="20"/>
      <c r="O45" s="65">
        <v>109000</v>
      </c>
      <c r="P45" s="61">
        <v>113015.27</v>
      </c>
      <c r="Q45" s="64">
        <f t="shared" si="7"/>
        <v>119000</v>
      </c>
      <c r="R45" s="64"/>
      <c r="S45" s="63">
        <f t="shared" si="5"/>
        <v>103.68373394495414</v>
      </c>
      <c r="T45" s="40"/>
      <c r="U45" s="37"/>
    </row>
    <row r="46" spans="1:21" ht="51.75" x14ac:dyDescent="0.25">
      <c r="A46" s="7" t="s">
        <v>187</v>
      </c>
      <c r="B46" s="5" t="s">
        <v>27</v>
      </c>
      <c r="C46" s="6">
        <f t="shared" ref="C46:F47" si="9">C47</f>
        <v>154000</v>
      </c>
      <c r="D46" s="6"/>
      <c r="E46" s="6">
        <f t="shared" si="2"/>
        <v>154000</v>
      </c>
      <c r="F46" s="6">
        <f t="shared" si="9"/>
        <v>144000</v>
      </c>
      <c r="G46" s="6"/>
      <c r="H46" s="6"/>
      <c r="I46" s="3">
        <f t="shared" si="3"/>
        <v>154000</v>
      </c>
      <c r="J46" s="6">
        <f t="shared" si="6"/>
        <v>144000</v>
      </c>
      <c r="K46" s="6"/>
      <c r="L46" s="6"/>
      <c r="M46" s="6">
        <f t="shared" si="4"/>
        <v>154000</v>
      </c>
      <c r="N46" s="20"/>
      <c r="O46" s="65">
        <v>154000</v>
      </c>
      <c r="P46" s="61">
        <v>175884.41</v>
      </c>
      <c r="Q46" s="64">
        <f t="shared" si="7"/>
        <v>144000</v>
      </c>
      <c r="R46" s="64"/>
      <c r="S46" s="63">
        <f t="shared" si="5"/>
        <v>114.21065584415584</v>
      </c>
      <c r="T46" s="40"/>
      <c r="U46" s="37"/>
    </row>
    <row r="47" spans="1:21" ht="51.75" x14ac:dyDescent="0.25">
      <c r="A47" s="7" t="s">
        <v>188</v>
      </c>
      <c r="B47" s="5" t="s">
        <v>28</v>
      </c>
      <c r="C47" s="6">
        <f t="shared" si="9"/>
        <v>154000</v>
      </c>
      <c r="D47" s="6"/>
      <c r="E47" s="6">
        <f t="shared" si="2"/>
        <v>154000</v>
      </c>
      <c r="F47" s="6">
        <f t="shared" si="9"/>
        <v>144000</v>
      </c>
      <c r="G47" s="6"/>
      <c r="H47" s="6"/>
      <c r="I47" s="3">
        <f t="shared" si="3"/>
        <v>154000</v>
      </c>
      <c r="J47" s="6">
        <f t="shared" si="6"/>
        <v>144000</v>
      </c>
      <c r="K47" s="6"/>
      <c r="L47" s="6"/>
      <c r="M47" s="6">
        <f t="shared" si="4"/>
        <v>154000</v>
      </c>
      <c r="N47" s="20"/>
      <c r="O47" s="65">
        <v>154000</v>
      </c>
      <c r="P47" s="61">
        <v>175884.41</v>
      </c>
      <c r="Q47" s="64">
        <f t="shared" si="7"/>
        <v>144000</v>
      </c>
      <c r="R47" s="64"/>
      <c r="S47" s="63">
        <f t="shared" si="5"/>
        <v>114.21065584415584</v>
      </c>
      <c r="T47" s="40"/>
      <c r="U47" s="37"/>
    </row>
    <row r="48" spans="1:21" ht="51.75" x14ac:dyDescent="0.25">
      <c r="A48" s="7" t="s">
        <v>189</v>
      </c>
      <c r="B48" s="5" t="s">
        <v>29</v>
      </c>
      <c r="C48" s="6">
        <v>154000</v>
      </c>
      <c r="D48" s="6"/>
      <c r="E48" s="6">
        <f t="shared" si="2"/>
        <v>154000</v>
      </c>
      <c r="F48" s="6">
        <v>144000</v>
      </c>
      <c r="G48" s="6"/>
      <c r="H48" s="6"/>
      <c r="I48" s="3">
        <f t="shared" si="3"/>
        <v>154000</v>
      </c>
      <c r="J48" s="6">
        <f t="shared" si="6"/>
        <v>144000</v>
      </c>
      <c r="K48" s="6"/>
      <c r="L48" s="6"/>
      <c r="M48" s="6">
        <f t="shared" si="4"/>
        <v>154000</v>
      </c>
      <c r="N48" s="20"/>
      <c r="O48" s="65">
        <v>154000</v>
      </c>
      <c r="P48" s="61">
        <v>175884.41</v>
      </c>
      <c r="Q48" s="64">
        <f t="shared" si="7"/>
        <v>144000</v>
      </c>
      <c r="R48" s="64"/>
      <c r="S48" s="63">
        <f t="shared" si="5"/>
        <v>114.21065584415584</v>
      </c>
      <c r="T48" s="40"/>
      <c r="U48" s="37"/>
    </row>
    <row r="49" spans="1:22" x14ac:dyDescent="0.25">
      <c r="A49" s="7" t="s">
        <v>190</v>
      </c>
      <c r="B49" s="5" t="s">
        <v>30</v>
      </c>
      <c r="C49" s="3">
        <f>SUM(C51,C52,C54)</f>
        <v>475000</v>
      </c>
      <c r="D49" s="3"/>
      <c r="E49" s="6">
        <f t="shared" si="2"/>
        <v>475000</v>
      </c>
      <c r="F49" s="6">
        <f>SUM(F51,F52,F54)</f>
        <v>494000</v>
      </c>
      <c r="G49" s="6"/>
      <c r="H49" s="6"/>
      <c r="I49" s="3">
        <f t="shared" si="3"/>
        <v>475000</v>
      </c>
      <c r="J49" s="6">
        <f t="shared" si="6"/>
        <v>494000</v>
      </c>
      <c r="K49" s="6"/>
      <c r="L49" s="6"/>
      <c r="M49" s="3">
        <f t="shared" si="4"/>
        <v>475000</v>
      </c>
      <c r="N49" s="19"/>
      <c r="O49" s="65">
        <v>292000</v>
      </c>
      <c r="P49" s="61">
        <v>293673.92</v>
      </c>
      <c r="Q49" s="62">
        <f t="shared" si="7"/>
        <v>494000</v>
      </c>
      <c r="R49" s="62"/>
      <c r="S49" s="63">
        <f t="shared" si="5"/>
        <v>100.57326027397259</v>
      </c>
      <c r="T49" s="40"/>
      <c r="U49" s="37"/>
    </row>
    <row r="50" spans="1:22" s="18" customFormat="1" x14ac:dyDescent="0.25">
      <c r="A50" s="7" t="s">
        <v>191</v>
      </c>
      <c r="B50" s="5" t="s">
        <v>31</v>
      </c>
      <c r="C50" s="6">
        <f>SUM(C51,C52,C53)</f>
        <v>475000</v>
      </c>
      <c r="D50" s="6"/>
      <c r="E50" s="6">
        <f t="shared" si="2"/>
        <v>475000</v>
      </c>
      <c r="F50" s="6">
        <f>SUM(F51,F52,F53)</f>
        <v>494000</v>
      </c>
      <c r="G50" s="6"/>
      <c r="H50" s="6"/>
      <c r="I50" s="6">
        <f t="shared" si="3"/>
        <v>475000</v>
      </c>
      <c r="J50" s="6">
        <f t="shared" si="6"/>
        <v>494000</v>
      </c>
      <c r="K50" s="6"/>
      <c r="L50" s="6"/>
      <c r="M50" s="6">
        <f t="shared" si="4"/>
        <v>475000</v>
      </c>
      <c r="N50" s="20"/>
      <c r="O50" s="65">
        <v>292000</v>
      </c>
      <c r="P50" s="61">
        <v>293673.92</v>
      </c>
      <c r="Q50" s="64">
        <f t="shared" si="7"/>
        <v>494000</v>
      </c>
      <c r="R50" s="64"/>
      <c r="S50" s="63">
        <f t="shared" si="5"/>
        <v>100.57326027397259</v>
      </c>
      <c r="T50" s="40"/>
      <c r="U50" s="37"/>
      <c r="V50" s="35"/>
    </row>
    <row r="51" spans="1:22" s="18" customFormat="1" ht="26.25" x14ac:dyDescent="0.25">
      <c r="A51" s="7" t="s">
        <v>192</v>
      </c>
      <c r="B51" s="5" t="s">
        <v>32</v>
      </c>
      <c r="C51" s="6">
        <v>78000</v>
      </c>
      <c r="D51" s="6"/>
      <c r="E51" s="6">
        <f t="shared" si="2"/>
        <v>78000</v>
      </c>
      <c r="F51" s="6">
        <v>81000</v>
      </c>
      <c r="G51" s="6"/>
      <c r="H51" s="6"/>
      <c r="I51" s="6">
        <f t="shared" si="3"/>
        <v>78000</v>
      </c>
      <c r="J51" s="6">
        <f t="shared" si="6"/>
        <v>81000</v>
      </c>
      <c r="K51" s="6"/>
      <c r="L51" s="6"/>
      <c r="M51" s="6">
        <f t="shared" si="4"/>
        <v>78000</v>
      </c>
      <c r="N51" s="20"/>
      <c r="O51" s="65">
        <v>99000</v>
      </c>
      <c r="P51" s="61">
        <v>99446.16</v>
      </c>
      <c r="Q51" s="64">
        <f t="shared" si="7"/>
        <v>81000</v>
      </c>
      <c r="R51" s="64"/>
      <c r="S51" s="63">
        <f t="shared" si="5"/>
        <v>100.45066666666666</v>
      </c>
      <c r="T51" s="40"/>
      <c r="U51" s="37"/>
      <c r="V51" s="35"/>
    </row>
    <row r="52" spans="1:22" s="18" customFormat="1" x14ac:dyDescent="0.25">
      <c r="A52" s="7" t="s">
        <v>193</v>
      </c>
      <c r="B52" s="5" t="s">
        <v>33</v>
      </c>
      <c r="C52" s="6">
        <v>225000</v>
      </c>
      <c r="D52" s="6"/>
      <c r="E52" s="6">
        <f t="shared" si="2"/>
        <v>225000</v>
      </c>
      <c r="F52" s="6">
        <v>234000</v>
      </c>
      <c r="G52" s="6"/>
      <c r="H52" s="6"/>
      <c r="I52" s="6">
        <f t="shared" si="3"/>
        <v>225000</v>
      </c>
      <c r="J52" s="6">
        <f t="shared" si="6"/>
        <v>234000</v>
      </c>
      <c r="K52" s="6"/>
      <c r="L52" s="6"/>
      <c r="M52" s="6">
        <f t="shared" si="4"/>
        <v>225000</v>
      </c>
      <c r="N52" s="20"/>
      <c r="O52" s="65">
        <v>152000</v>
      </c>
      <c r="P52" s="61">
        <v>152365.25</v>
      </c>
      <c r="Q52" s="64">
        <f t="shared" si="7"/>
        <v>234000</v>
      </c>
      <c r="R52" s="64"/>
      <c r="S52" s="63">
        <f t="shared" si="5"/>
        <v>100.24029605263158</v>
      </c>
      <c r="T52" s="40"/>
      <c r="U52" s="37"/>
      <c r="V52" s="35"/>
    </row>
    <row r="53" spans="1:22" s="18" customFormat="1" x14ac:dyDescent="0.25">
      <c r="A53" s="7" t="s">
        <v>194</v>
      </c>
      <c r="B53" s="5" t="s">
        <v>34</v>
      </c>
      <c r="C53" s="6">
        <f>SUM(C54)</f>
        <v>172000</v>
      </c>
      <c r="D53" s="6"/>
      <c r="E53" s="6">
        <f t="shared" si="2"/>
        <v>172000</v>
      </c>
      <c r="F53" s="6">
        <f>SUM(F54)</f>
        <v>179000</v>
      </c>
      <c r="G53" s="6"/>
      <c r="H53" s="6"/>
      <c r="I53" s="6">
        <f t="shared" si="3"/>
        <v>172000</v>
      </c>
      <c r="J53" s="6">
        <f t="shared" si="6"/>
        <v>179000</v>
      </c>
      <c r="K53" s="6"/>
      <c r="L53" s="6"/>
      <c r="M53" s="6">
        <f t="shared" si="4"/>
        <v>172000</v>
      </c>
      <c r="N53" s="20"/>
      <c r="O53" s="65">
        <v>41000</v>
      </c>
      <c r="P53" s="61">
        <v>41862.51</v>
      </c>
      <c r="Q53" s="64">
        <f t="shared" si="7"/>
        <v>179000</v>
      </c>
      <c r="R53" s="64"/>
      <c r="S53" s="63">
        <f t="shared" si="5"/>
        <v>102.10368292682928</v>
      </c>
      <c r="T53" s="40"/>
      <c r="U53" s="37"/>
      <c r="V53" s="35"/>
    </row>
    <row r="54" spans="1:22" x14ac:dyDescent="0.25">
      <c r="A54" s="7" t="s">
        <v>195</v>
      </c>
      <c r="B54" s="5" t="s">
        <v>35</v>
      </c>
      <c r="C54" s="6">
        <v>172000</v>
      </c>
      <c r="D54" s="6"/>
      <c r="E54" s="6">
        <f t="shared" si="2"/>
        <v>172000</v>
      </c>
      <c r="F54" s="6">
        <v>179000</v>
      </c>
      <c r="G54" s="6"/>
      <c r="H54" s="6"/>
      <c r="I54" s="3">
        <f t="shared" si="3"/>
        <v>172000</v>
      </c>
      <c r="J54" s="6">
        <f t="shared" si="6"/>
        <v>179000</v>
      </c>
      <c r="K54" s="6"/>
      <c r="L54" s="6"/>
      <c r="M54" s="3">
        <f t="shared" si="4"/>
        <v>172000</v>
      </c>
      <c r="N54" s="19"/>
      <c r="O54" s="65">
        <v>41000</v>
      </c>
      <c r="P54" s="61">
        <v>41862.51</v>
      </c>
      <c r="Q54" s="62">
        <f t="shared" si="7"/>
        <v>179000</v>
      </c>
      <c r="R54" s="62"/>
      <c r="S54" s="63">
        <f t="shared" si="5"/>
        <v>102.10368292682928</v>
      </c>
      <c r="T54" s="40"/>
      <c r="U54" s="37"/>
    </row>
    <row r="55" spans="1:22" ht="18.75" customHeight="1" x14ac:dyDescent="0.25">
      <c r="A55" s="7" t="s">
        <v>196</v>
      </c>
      <c r="B55" s="5" t="s">
        <v>36</v>
      </c>
      <c r="C55" s="3">
        <f>SUM(C56,C60,C63)</f>
        <v>9069000</v>
      </c>
      <c r="D55" s="3"/>
      <c r="E55" s="3">
        <f t="shared" si="2"/>
        <v>9069000</v>
      </c>
      <c r="F55" s="3">
        <f>SUM(F56,F60,F63)</f>
        <v>7309000</v>
      </c>
      <c r="G55" s="3">
        <v>1951680.39</v>
      </c>
      <c r="H55" s="3"/>
      <c r="I55" s="3">
        <f t="shared" si="3"/>
        <v>9069000</v>
      </c>
      <c r="J55" s="3">
        <f t="shared" si="6"/>
        <v>9260680.3900000006</v>
      </c>
      <c r="K55" s="3"/>
      <c r="L55" s="3"/>
      <c r="M55" s="3">
        <f t="shared" si="4"/>
        <v>9069000</v>
      </c>
      <c r="N55" s="19"/>
      <c r="O55" s="65">
        <v>6460000</v>
      </c>
      <c r="P55" s="61">
        <v>6420329.79</v>
      </c>
      <c r="Q55" s="62">
        <f t="shared" si="7"/>
        <v>9260680.3900000006</v>
      </c>
      <c r="R55" s="71">
        <v>6000000</v>
      </c>
      <c r="S55" s="63">
        <f t="shared" si="5"/>
        <v>99.385910061919503</v>
      </c>
      <c r="T55" s="40"/>
      <c r="U55" s="37"/>
    </row>
    <row r="56" spans="1:22" s="18" customFormat="1" ht="51.75" x14ac:dyDescent="0.25">
      <c r="A56" s="7" t="s">
        <v>197</v>
      </c>
      <c r="B56" s="5" t="s">
        <v>81</v>
      </c>
      <c r="C56" s="6">
        <f t="shared" ref="C56:F57" si="10">C57</f>
        <v>288000</v>
      </c>
      <c r="D56" s="6"/>
      <c r="E56" s="6">
        <f t="shared" si="2"/>
        <v>288000</v>
      </c>
      <c r="F56" s="6">
        <f t="shared" si="10"/>
        <v>281000</v>
      </c>
      <c r="G56" s="6"/>
      <c r="H56" s="6"/>
      <c r="I56" s="6">
        <f t="shared" si="3"/>
        <v>288000</v>
      </c>
      <c r="J56" s="6">
        <f t="shared" si="6"/>
        <v>281000</v>
      </c>
      <c r="K56" s="6"/>
      <c r="L56" s="6"/>
      <c r="M56" s="6">
        <f t="shared" si="4"/>
        <v>288000</v>
      </c>
      <c r="N56" s="20"/>
      <c r="O56" s="65">
        <v>534000</v>
      </c>
      <c r="P56" s="61">
        <v>491550.49</v>
      </c>
      <c r="Q56" s="64">
        <f t="shared" si="7"/>
        <v>281000</v>
      </c>
      <c r="R56" s="64"/>
      <c r="S56" s="63">
        <f t="shared" si="5"/>
        <v>92.050653558052431</v>
      </c>
      <c r="T56" s="40"/>
      <c r="U56" s="37"/>
      <c r="V56" s="35"/>
    </row>
    <row r="57" spans="1:22" s="18" customFormat="1" ht="64.5" x14ac:dyDescent="0.25">
      <c r="A57" s="7" t="s">
        <v>198</v>
      </c>
      <c r="B57" s="5" t="s">
        <v>82</v>
      </c>
      <c r="C57" s="6">
        <f t="shared" si="10"/>
        <v>288000</v>
      </c>
      <c r="D57" s="6"/>
      <c r="E57" s="6">
        <f t="shared" si="2"/>
        <v>288000</v>
      </c>
      <c r="F57" s="6">
        <f t="shared" si="10"/>
        <v>281000</v>
      </c>
      <c r="G57" s="6"/>
      <c r="H57" s="6"/>
      <c r="I57" s="6">
        <f t="shared" si="3"/>
        <v>288000</v>
      </c>
      <c r="J57" s="6">
        <f t="shared" ref="J57:J90" si="11">F57+G57</f>
        <v>281000</v>
      </c>
      <c r="K57" s="6"/>
      <c r="L57" s="6"/>
      <c r="M57" s="6">
        <f t="shared" si="4"/>
        <v>288000</v>
      </c>
      <c r="N57" s="20"/>
      <c r="O57" s="65">
        <v>534000</v>
      </c>
      <c r="P57" s="61">
        <v>491550.49</v>
      </c>
      <c r="Q57" s="64">
        <f t="shared" si="7"/>
        <v>281000</v>
      </c>
      <c r="R57" s="64"/>
      <c r="S57" s="63">
        <f t="shared" si="5"/>
        <v>92.050653558052431</v>
      </c>
      <c r="T57" s="40"/>
      <c r="U57" s="37"/>
      <c r="V57" s="35"/>
    </row>
    <row r="58" spans="1:22" s="18" customFormat="1" ht="54.75" customHeight="1" x14ac:dyDescent="0.25">
      <c r="A58" s="7" t="s">
        <v>199</v>
      </c>
      <c r="B58" s="5" t="s">
        <v>83</v>
      </c>
      <c r="C58" s="6">
        <v>288000</v>
      </c>
      <c r="D58" s="6"/>
      <c r="E58" s="6">
        <f t="shared" ref="E58:E131" si="12">C58+D58</f>
        <v>288000</v>
      </c>
      <c r="F58" s="6">
        <v>281000</v>
      </c>
      <c r="G58" s="6"/>
      <c r="H58" s="6"/>
      <c r="I58" s="6">
        <f t="shared" ref="I58:I129" si="13">E58+H58</f>
        <v>288000</v>
      </c>
      <c r="J58" s="6">
        <f t="shared" si="11"/>
        <v>281000</v>
      </c>
      <c r="K58" s="6"/>
      <c r="L58" s="6"/>
      <c r="M58" s="6">
        <f t="shared" ref="M58:M129" si="14">I58+L58</f>
        <v>288000</v>
      </c>
      <c r="N58" s="20"/>
      <c r="O58" s="65">
        <v>534000</v>
      </c>
      <c r="P58" s="61">
        <v>491550.49</v>
      </c>
      <c r="Q58" s="64">
        <f t="shared" si="7"/>
        <v>281000</v>
      </c>
      <c r="R58" s="64"/>
      <c r="S58" s="63">
        <f t="shared" si="5"/>
        <v>92.050653558052431</v>
      </c>
      <c r="T58" s="40"/>
      <c r="U58" s="37"/>
      <c r="V58" s="35"/>
    </row>
    <row r="59" spans="1:22" s="18" customFormat="1" ht="26.25" x14ac:dyDescent="0.25">
      <c r="A59" s="7" t="s">
        <v>200</v>
      </c>
      <c r="B59" s="5" t="s">
        <v>37</v>
      </c>
      <c r="C59" s="6">
        <f>SUM(C60)</f>
        <v>8690000</v>
      </c>
      <c r="D59" s="6"/>
      <c r="E59" s="6">
        <f t="shared" si="12"/>
        <v>8690000</v>
      </c>
      <c r="F59" s="6">
        <f>SUM(F60)</f>
        <v>6950000</v>
      </c>
      <c r="G59" s="6">
        <v>1951680.39</v>
      </c>
      <c r="H59" s="6"/>
      <c r="I59" s="6">
        <f t="shared" si="13"/>
        <v>8690000</v>
      </c>
      <c r="J59" s="6">
        <f t="shared" si="11"/>
        <v>8901680.3900000006</v>
      </c>
      <c r="K59" s="6"/>
      <c r="L59" s="6"/>
      <c r="M59" s="6">
        <f t="shared" si="14"/>
        <v>8690000</v>
      </c>
      <c r="N59" s="20"/>
      <c r="O59" s="65">
        <v>5894000</v>
      </c>
      <c r="P59" s="61">
        <v>5899962.8700000001</v>
      </c>
      <c r="Q59" s="64">
        <f t="shared" si="7"/>
        <v>8901680.3900000006</v>
      </c>
      <c r="R59" s="72">
        <v>6000000</v>
      </c>
      <c r="S59" s="63">
        <f t="shared" si="5"/>
        <v>100.1011684764167</v>
      </c>
      <c r="T59" s="40"/>
      <c r="U59" s="37"/>
      <c r="V59" s="35"/>
    </row>
    <row r="60" spans="1:22" s="18" customFormat="1" ht="26.25" x14ac:dyDescent="0.25">
      <c r="A60" s="7" t="s">
        <v>201</v>
      </c>
      <c r="B60" s="5" t="s">
        <v>38</v>
      </c>
      <c r="C60" s="6">
        <f>SUM(C61,C62)</f>
        <v>8690000</v>
      </c>
      <c r="D60" s="6"/>
      <c r="E60" s="6">
        <f t="shared" si="12"/>
        <v>8690000</v>
      </c>
      <c r="F60" s="6">
        <f>SUM(F61,F62)</f>
        <v>6950000</v>
      </c>
      <c r="G60" s="6">
        <v>1951680.39</v>
      </c>
      <c r="H60" s="6"/>
      <c r="I60" s="6">
        <f t="shared" si="13"/>
        <v>8690000</v>
      </c>
      <c r="J60" s="6">
        <f t="shared" si="11"/>
        <v>8901680.3900000006</v>
      </c>
      <c r="K60" s="6"/>
      <c r="L60" s="6"/>
      <c r="M60" s="6">
        <f t="shared" si="14"/>
        <v>8690000</v>
      </c>
      <c r="N60" s="20"/>
      <c r="O60" s="65">
        <v>5893000</v>
      </c>
      <c r="P60" s="61">
        <v>5898732.8700000001</v>
      </c>
      <c r="Q60" s="64">
        <f t="shared" si="7"/>
        <v>8901680.3900000006</v>
      </c>
      <c r="R60" s="72">
        <v>6000000</v>
      </c>
      <c r="S60" s="63">
        <f t="shared" si="5"/>
        <v>100.09728270829798</v>
      </c>
      <c r="T60" s="40"/>
      <c r="U60" s="37"/>
      <c r="V60" s="35"/>
    </row>
    <row r="61" spans="1:22" s="18" customFormat="1" ht="39" x14ac:dyDescent="0.25">
      <c r="A61" s="7" t="s">
        <v>202</v>
      </c>
      <c r="B61" s="5" t="s">
        <v>61</v>
      </c>
      <c r="C61" s="6">
        <v>8590000</v>
      </c>
      <c r="D61" s="6"/>
      <c r="E61" s="6">
        <f t="shared" si="12"/>
        <v>8590000</v>
      </c>
      <c r="F61" s="6">
        <v>6900000</v>
      </c>
      <c r="G61" s="6">
        <v>1951680.39</v>
      </c>
      <c r="H61" s="6"/>
      <c r="I61" s="6">
        <f t="shared" si="13"/>
        <v>8590000</v>
      </c>
      <c r="J61" s="6">
        <f t="shared" si="11"/>
        <v>8851680.3900000006</v>
      </c>
      <c r="K61" s="6"/>
      <c r="L61" s="6"/>
      <c r="M61" s="6">
        <f t="shared" si="14"/>
        <v>8590000</v>
      </c>
      <c r="N61" s="20"/>
      <c r="O61" s="65">
        <v>5620000</v>
      </c>
      <c r="P61" s="61">
        <v>5624836.5599999996</v>
      </c>
      <c r="Q61" s="64">
        <f t="shared" ref="Q61:Q94" si="15">J61+K61</f>
        <v>8851680.3900000006</v>
      </c>
      <c r="R61" s="72">
        <v>6000000</v>
      </c>
      <c r="S61" s="63">
        <f t="shared" si="5"/>
        <v>100.08605978647687</v>
      </c>
      <c r="T61" s="40"/>
      <c r="U61" s="37"/>
      <c r="V61" s="35"/>
    </row>
    <row r="62" spans="1:22" s="18" customFormat="1" ht="26.25" x14ac:dyDescent="0.25">
      <c r="A62" s="7" t="s">
        <v>203</v>
      </c>
      <c r="B62" s="5" t="s">
        <v>39</v>
      </c>
      <c r="C62" s="6">
        <v>100000</v>
      </c>
      <c r="D62" s="6"/>
      <c r="E62" s="6">
        <f t="shared" si="12"/>
        <v>100000</v>
      </c>
      <c r="F62" s="6">
        <v>50000</v>
      </c>
      <c r="G62" s="6"/>
      <c r="H62" s="6"/>
      <c r="I62" s="6">
        <f t="shared" si="13"/>
        <v>100000</v>
      </c>
      <c r="J62" s="6">
        <f t="shared" si="11"/>
        <v>50000</v>
      </c>
      <c r="K62" s="6"/>
      <c r="L62" s="6"/>
      <c r="M62" s="6">
        <f t="shared" si="14"/>
        <v>100000</v>
      </c>
      <c r="N62" s="20"/>
      <c r="O62" s="65">
        <v>273000</v>
      </c>
      <c r="P62" s="61">
        <v>273896.31</v>
      </c>
      <c r="Q62" s="64">
        <f t="shared" si="15"/>
        <v>50000</v>
      </c>
      <c r="R62" s="64"/>
      <c r="S62" s="63">
        <f t="shared" si="5"/>
        <v>100.32831868131868</v>
      </c>
      <c r="T62" s="40"/>
      <c r="U62" s="37"/>
      <c r="V62" s="35"/>
    </row>
    <row r="63" spans="1:22" s="18" customFormat="1" ht="29.25" customHeight="1" x14ac:dyDescent="0.25">
      <c r="A63" s="7" t="s">
        <v>204</v>
      </c>
      <c r="B63" s="5" t="s">
        <v>115</v>
      </c>
      <c r="C63" s="6">
        <f>C64</f>
        <v>91000</v>
      </c>
      <c r="D63" s="6"/>
      <c r="E63" s="6">
        <f t="shared" si="12"/>
        <v>91000</v>
      </c>
      <c r="F63" s="6">
        <f>F64</f>
        <v>78000</v>
      </c>
      <c r="G63" s="6"/>
      <c r="H63" s="6"/>
      <c r="I63" s="6">
        <f t="shared" si="13"/>
        <v>91000</v>
      </c>
      <c r="J63" s="6">
        <f t="shared" si="11"/>
        <v>78000</v>
      </c>
      <c r="K63" s="6"/>
      <c r="L63" s="6"/>
      <c r="M63" s="6">
        <f t="shared" si="14"/>
        <v>91000</v>
      </c>
      <c r="N63" s="20"/>
      <c r="O63" s="65">
        <v>1000</v>
      </c>
      <c r="P63" s="61">
        <v>1230</v>
      </c>
      <c r="Q63" s="64">
        <f t="shared" si="15"/>
        <v>78000</v>
      </c>
      <c r="R63" s="64"/>
      <c r="S63" s="63">
        <f t="shared" si="5"/>
        <v>123</v>
      </c>
      <c r="T63" s="40"/>
      <c r="U63" s="37"/>
      <c r="V63" s="35"/>
    </row>
    <row r="64" spans="1:22" s="18" customFormat="1" ht="31.5" customHeight="1" x14ac:dyDescent="0.25">
      <c r="A64" s="7" t="s">
        <v>298</v>
      </c>
      <c r="B64" s="5" t="s">
        <v>299</v>
      </c>
      <c r="C64" s="6">
        <f>C65+C66</f>
        <v>91000</v>
      </c>
      <c r="D64" s="6"/>
      <c r="E64" s="6">
        <f t="shared" si="12"/>
        <v>91000</v>
      </c>
      <c r="F64" s="6">
        <f>F65+F66</f>
        <v>78000</v>
      </c>
      <c r="G64" s="6"/>
      <c r="H64" s="6"/>
      <c r="I64" s="6">
        <f t="shared" si="13"/>
        <v>91000</v>
      </c>
      <c r="J64" s="6">
        <f t="shared" si="11"/>
        <v>78000</v>
      </c>
      <c r="K64" s="6"/>
      <c r="L64" s="6"/>
      <c r="M64" s="6">
        <f t="shared" si="14"/>
        <v>91000</v>
      </c>
      <c r="N64" s="20"/>
      <c r="O64" s="65">
        <v>1000</v>
      </c>
      <c r="P64" s="61">
        <v>1230</v>
      </c>
      <c r="Q64" s="64">
        <f t="shared" si="15"/>
        <v>78000</v>
      </c>
      <c r="R64" s="64"/>
      <c r="S64" s="63">
        <f t="shared" si="5"/>
        <v>123</v>
      </c>
      <c r="T64" s="40"/>
      <c r="U64" s="37"/>
      <c r="V64" s="35"/>
    </row>
    <row r="65" spans="1:22" s="18" customFormat="1" ht="44.25" customHeight="1" x14ac:dyDescent="0.25">
      <c r="A65" s="7" t="s">
        <v>205</v>
      </c>
      <c r="B65" s="5" t="s">
        <v>40</v>
      </c>
      <c r="C65" s="6">
        <v>24000</v>
      </c>
      <c r="D65" s="6"/>
      <c r="E65" s="6">
        <f t="shared" si="12"/>
        <v>24000</v>
      </c>
      <c r="F65" s="6">
        <v>24000</v>
      </c>
      <c r="G65" s="6"/>
      <c r="H65" s="6"/>
      <c r="I65" s="6">
        <f t="shared" si="13"/>
        <v>24000</v>
      </c>
      <c r="J65" s="6">
        <f t="shared" si="11"/>
        <v>24000</v>
      </c>
      <c r="K65" s="6"/>
      <c r="L65" s="6"/>
      <c r="M65" s="6">
        <f t="shared" si="14"/>
        <v>24000</v>
      </c>
      <c r="N65" s="20"/>
      <c r="O65" s="65">
        <v>32000</v>
      </c>
      <c r="P65" s="61">
        <v>28816.43</v>
      </c>
      <c r="Q65" s="64">
        <f t="shared" si="15"/>
        <v>24000</v>
      </c>
      <c r="R65" s="64"/>
      <c r="S65" s="63">
        <f t="shared" si="5"/>
        <v>90.051343750000001</v>
      </c>
      <c r="T65" s="40"/>
      <c r="U65" s="37"/>
      <c r="V65" s="35"/>
    </row>
    <row r="66" spans="1:22" s="18" customFormat="1" ht="45" customHeight="1" x14ac:dyDescent="0.25">
      <c r="A66" s="7" t="s">
        <v>206</v>
      </c>
      <c r="B66" s="5" t="s">
        <v>41</v>
      </c>
      <c r="C66" s="6">
        <v>67000</v>
      </c>
      <c r="D66" s="6"/>
      <c r="E66" s="6">
        <f t="shared" si="12"/>
        <v>67000</v>
      </c>
      <c r="F66" s="6">
        <v>54000</v>
      </c>
      <c r="G66" s="6"/>
      <c r="H66" s="6"/>
      <c r="I66" s="6">
        <f t="shared" si="13"/>
        <v>67000</v>
      </c>
      <c r="J66" s="6">
        <f t="shared" si="11"/>
        <v>54000</v>
      </c>
      <c r="K66" s="6"/>
      <c r="L66" s="6"/>
      <c r="M66" s="6">
        <f t="shared" si="14"/>
        <v>67000</v>
      </c>
      <c r="N66" s="20"/>
      <c r="O66" s="65">
        <v>32000</v>
      </c>
      <c r="P66" s="61">
        <v>28816.43</v>
      </c>
      <c r="Q66" s="64">
        <f t="shared" si="15"/>
        <v>54000</v>
      </c>
      <c r="R66" s="64"/>
      <c r="S66" s="63">
        <f t="shared" si="5"/>
        <v>90.051343750000001</v>
      </c>
      <c r="T66" s="40"/>
      <c r="U66" s="37"/>
      <c r="V66" s="35"/>
    </row>
    <row r="67" spans="1:22" ht="54" customHeight="1" x14ac:dyDescent="0.25">
      <c r="A67" s="7" t="s">
        <v>207</v>
      </c>
      <c r="B67" s="5" t="s">
        <v>53</v>
      </c>
      <c r="C67" s="3">
        <f>SUM(C68)</f>
        <v>231000</v>
      </c>
      <c r="D67" s="3"/>
      <c r="E67" s="3">
        <f t="shared" si="12"/>
        <v>231000</v>
      </c>
      <c r="F67" s="3">
        <f>SUM(F68)</f>
        <v>206000</v>
      </c>
      <c r="G67" s="3"/>
      <c r="H67" s="3"/>
      <c r="I67" s="3">
        <f t="shared" si="13"/>
        <v>231000</v>
      </c>
      <c r="J67" s="3">
        <f t="shared" si="11"/>
        <v>206000</v>
      </c>
      <c r="K67" s="3"/>
      <c r="L67" s="3"/>
      <c r="M67" s="3">
        <f t="shared" si="14"/>
        <v>231000</v>
      </c>
      <c r="N67" s="19"/>
      <c r="O67" s="65">
        <v>24000</v>
      </c>
      <c r="P67" s="61">
        <v>20844.62</v>
      </c>
      <c r="Q67" s="62">
        <f t="shared" si="15"/>
        <v>206000</v>
      </c>
      <c r="R67" s="62"/>
      <c r="S67" s="63">
        <f t="shared" si="5"/>
        <v>86.852583333333328</v>
      </c>
      <c r="T67" s="40"/>
      <c r="U67" s="37"/>
    </row>
    <row r="68" spans="1:22" s="18" customFormat="1" ht="51.75" x14ac:dyDescent="0.25">
      <c r="A68" s="7" t="s">
        <v>208</v>
      </c>
      <c r="B68" s="5" t="s">
        <v>42</v>
      </c>
      <c r="C68" s="6">
        <f>C69</f>
        <v>231000</v>
      </c>
      <c r="D68" s="6"/>
      <c r="E68" s="6">
        <f t="shared" si="12"/>
        <v>231000</v>
      </c>
      <c r="F68" s="6">
        <f>F69</f>
        <v>206000</v>
      </c>
      <c r="G68" s="6"/>
      <c r="H68" s="6"/>
      <c r="I68" s="6">
        <f t="shared" si="13"/>
        <v>231000</v>
      </c>
      <c r="J68" s="6">
        <f t="shared" si="11"/>
        <v>206000</v>
      </c>
      <c r="K68" s="6"/>
      <c r="L68" s="6"/>
      <c r="M68" s="6">
        <f t="shared" si="14"/>
        <v>231000</v>
      </c>
      <c r="N68" s="20"/>
      <c r="O68" s="65">
        <v>8000</v>
      </c>
      <c r="P68" s="61">
        <v>7971.81</v>
      </c>
      <c r="Q68" s="64">
        <f t="shared" si="15"/>
        <v>206000</v>
      </c>
      <c r="R68" s="64"/>
      <c r="S68" s="63">
        <f t="shared" si="5"/>
        <v>99.647625000000005</v>
      </c>
      <c r="T68" s="40"/>
      <c r="U68" s="37"/>
      <c r="V68" s="35"/>
    </row>
    <row r="69" spans="1:22" s="18" customFormat="1" ht="21.75" customHeight="1" x14ac:dyDescent="0.25">
      <c r="A69" s="7" t="s">
        <v>209</v>
      </c>
      <c r="B69" s="5" t="s">
        <v>43</v>
      </c>
      <c r="C69" s="6">
        <v>231000</v>
      </c>
      <c r="D69" s="6"/>
      <c r="E69" s="6">
        <f t="shared" si="12"/>
        <v>231000</v>
      </c>
      <c r="F69" s="6">
        <v>206000</v>
      </c>
      <c r="G69" s="6"/>
      <c r="H69" s="6"/>
      <c r="I69" s="6">
        <f t="shared" si="13"/>
        <v>231000</v>
      </c>
      <c r="J69" s="6">
        <f t="shared" si="11"/>
        <v>206000</v>
      </c>
      <c r="K69" s="6"/>
      <c r="L69" s="6"/>
      <c r="M69" s="6">
        <f t="shared" si="14"/>
        <v>231000</v>
      </c>
      <c r="N69" s="20"/>
      <c r="O69" s="65">
        <v>231000</v>
      </c>
      <c r="P69" s="61">
        <v>246145.45</v>
      </c>
      <c r="Q69" s="64">
        <f t="shared" si="15"/>
        <v>206000</v>
      </c>
      <c r="R69" s="64"/>
      <c r="S69" s="63">
        <f t="shared" si="5"/>
        <v>106.55647186147186</v>
      </c>
      <c r="T69" s="40"/>
      <c r="U69" s="37"/>
      <c r="V69" s="35"/>
    </row>
    <row r="70" spans="1:22" ht="26.25" x14ac:dyDescent="0.25">
      <c r="A70" s="7" t="s">
        <v>210</v>
      </c>
      <c r="B70" s="5" t="s">
        <v>44</v>
      </c>
      <c r="C70" s="3">
        <f>SUM(C71,C92,C94,C96)</f>
        <v>1362000</v>
      </c>
      <c r="D70" s="3"/>
      <c r="E70" s="3">
        <f t="shared" si="12"/>
        <v>1362000</v>
      </c>
      <c r="F70" s="3">
        <f>SUM(F71,F92,F94,F96)</f>
        <v>1373000</v>
      </c>
      <c r="G70" s="3"/>
      <c r="H70" s="3"/>
      <c r="I70" s="3">
        <f t="shared" si="13"/>
        <v>1362000</v>
      </c>
      <c r="J70" s="3">
        <f t="shared" si="11"/>
        <v>1373000</v>
      </c>
      <c r="K70" s="3"/>
      <c r="L70" s="3"/>
      <c r="M70" s="3">
        <f t="shared" si="14"/>
        <v>1362000</v>
      </c>
      <c r="N70" s="19"/>
      <c r="O70" s="65">
        <v>231000</v>
      </c>
      <c r="P70" s="61">
        <v>246145.45</v>
      </c>
      <c r="Q70" s="62">
        <f t="shared" si="15"/>
        <v>1373000</v>
      </c>
      <c r="R70" s="62"/>
      <c r="S70" s="63">
        <f t="shared" ref="S70:S133" si="16">P70/O70*100</f>
        <v>106.55647186147186</v>
      </c>
      <c r="T70" s="40"/>
      <c r="U70" s="37"/>
    </row>
    <row r="71" spans="1:22" s="18" customFormat="1" ht="32.85" customHeight="1" x14ac:dyDescent="0.25">
      <c r="A71" s="7" t="s">
        <v>211</v>
      </c>
      <c r="B71" s="5" t="s">
        <v>45</v>
      </c>
      <c r="C71" s="6">
        <f>SUM(C72,C74,C76,C78,C80,C82,C84,C86,C90)</f>
        <v>905000</v>
      </c>
      <c r="D71" s="6"/>
      <c r="E71" s="6">
        <f t="shared" si="12"/>
        <v>905000</v>
      </c>
      <c r="F71" s="6">
        <f>SUM(F72,F74,F76,F78,F80,F82,F84,F86,F90)</f>
        <v>912000</v>
      </c>
      <c r="G71" s="6"/>
      <c r="H71" s="6"/>
      <c r="I71" s="6">
        <f t="shared" si="13"/>
        <v>905000</v>
      </c>
      <c r="J71" s="6">
        <f t="shared" si="11"/>
        <v>912000</v>
      </c>
      <c r="K71" s="6"/>
      <c r="L71" s="6"/>
      <c r="M71" s="6">
        <f t="shared" si="14"/>
        <v>905000</v>
      </c>
      <c r="N71" s="20"/>
      <c r="O71" s="65">
        <v>231000</v>
      </c>
      <c r="P71" s="61">
        <v>246145.45</v>
      </c>
      <c r="Q71" s="64">
        <f t="shared" si="15"/>
        <v>912000</v>
      </c>
      <c r="R71" s="64"/>
      <c r="S71" s="63">
        <f t="shared" si="16"/>
        <v>106.55647186147186</v>
      </c>
      <c r="T71" s="40"/>
      <c r="U71" s="37"/>
      <c r="V71" s="35"/>
    </row>
    <row r="72" spans="1:22" s="1" customFormat="1" x14ac:dyDescent="0.25">
      <c r="A72" s="7" t="s">
        <v>212</v>
      </c>
      <c r="B72" s="5" t="s">
        <v>46</v>
      </c>
      <c r="C72" s="6">
        <f>SUM(C73)</f>
        <v>34000</v>
      </c>
      <c r="D72" s="6"/>
      <c r="E72" s="6">
        <f t="shared" si="12"/>
        <v>34000</v>
      </c>
      <c r="F72" s="6">
        <f>SUM(F73)</f>
        <v>34000</v>
      </c>
      <c r="G72" s="6"/>
      <c r="H72" s="6"/>
      <c r="I72" s="6">
        <f t="shared" si="13"/>
        <v>34000</v>
      </c>
      <c r="J72" s="6">
        <f t="shared" si="11"/>
        <v>34000</v>
      </c>
      <c r="K72" s="6"/>
      <c r="L72" s="6"/>
      <c r="M72" s="6">
        <f t="shared" si="14"/>
        <v>34000</v>
      </c>
      <c r="N72" s="20"/>
      <c r="O72" s="65">
        <v>1539000</v>
      </c>
      <c r="P72" s="61">
        <v>1643193.81</v>
      </c>
      <c r="Q72" s="64">
        <f t="shared" si="15"/>
        <v>34000</v>
      </c>
      <c r="R72" s="64"/>
      <c r="S72" s="63">
        <f t="shared" si="16"/>
        <v>106.77022807017545</v>
      </c>
      <c r="T72" s="40"/>
      <c r="U72" s="37"/>
      <c r="V72" s="35"/>
    </row>
    <row r="73" spans="1:22" s="1" customFormat="1" ht="31.5" customHeight="1" x14ac:dyDescent="0.25">
      <c r="A73" s="7" t="s">
        <v>213</v>
      </c>
      <c r="B73" s="8" t="s">
        <v>47</v>
      </c>
      <c r="C73" s="6">
        <v>34000</v>
      </c>
      <c r="D73" s="6"/>
      <c r="E73" s="6">
        <f t="shared" si="12"/>
        <v>34000</v>
      </c>
      <c r="F73" s="6">
        <v>34000</v>
      </c>
      <c r="G73" s="6"/>
      <c r="H73" s="6"/>
      <c r="I73" s="6">
        <f t="shared" si="13"/>
        <v>34000</v>
      </c>
      <c r="J73" s="6">
        <f t="shared" si="11"/>
        <v>34000</v>
      </c>
      <c r="K73" s="6"/>
      <c r="L73" s="6"/>
      <c r="M73" s="6">
        <f t="shared" si="14"/>
        <v>34000</v>
      </c>
      <c r="N73" s="20"/>
      <c r="O73" s="65">
        <v>1103000</v>
      </c>
      <c r="P73" s="61">
        <v>1201707.1399999999</v>
      </c>
      <c r="Q73" s="64">
        <f t="shared" si="15"/>
        <v>34000</v>
      </c>
      <c r="R73" s="64"/>
      <c r="S73" s="63">
        <f t="shared" si="16"/>
        <v>108.94897008159563</v>
      </c>
      <c r="T73" s="40"/>
      <c r="U73" s="37"/>
      <c r="V73" s="35"/>
    </row>
    <row r="74" spans="1:22" s="1" customFormat="1" ht="39" x14ac:dyDescent="0.25">
      <c r="A74" s="7" t="s">
        <v>214</v>
      </c>
      <c r="B74" s="8" t="s">
        <v>62</v>
      </c>
      <c r="C74" s="6">
        <f>SUM(C75)</f>
        <v>131000</v>
      </c>
      <c r="D74" s="6"/>
      <c r="E74" s="6">
        <f t="shared" si="12"/>
        <v>131000</v>
      </c>
      <c r="F74" s="6">
        <f>SUM(F75)</f>
        <v>132000</v>
      </c>
      <c r="G74" s="6"/>
      <c r="H74" s="6"/>
      <c r="I74" s="6">
        <f t="shared" si="13"/>
        <v>131000</v>
      </c>
      <c r="J74" s="6">
        <f t="shared" si="11"/>
        <v>132000</v>
      </c>
      <c r="K74" s="6"/>
      <c r="L74" s="6"/>
      <c r="M74" s="6">
        <f t="shared" si="14"/>
        <v>131000</v>
      </c>
      <c r="N74" s="20"/>
      <c r="O74" s="65">
        <v>15000</v>
      </c>
      <c r="P74" s="61">
        <v>15700</v>
      </c>
      <c r="Q74" s="64">
        <f t="shared" si="15"/>
        <v>132000</v>
      </c>
      <c r="R74" s="64"/>
      <c r="S74" s="63">
        <f t="shared" si="16"/>
        <v>104.66666666666666</v>
      </c>
      <c r="T74" s="40"/>
      <c r="U74" s="37"/>
      <c r="V74" s="35"/>
    </row>
    <row r="75" spans="1:22" s="1" customFormat="1" ht="54.75" customHeight="1" x14ac:dyDescent="0.25">
      <c r="A75" s="7" t="s">
        <v>215</v>
      </c>
      <c r="B75" s="8" t="s">
        <v>64</v>
      </c>
      <c r="C75" s="6">
        <v>131000</v>
      </c>
      <c r="D75" s="6"/>
      <c r="E75" s="6">
        <f t="shared" si="12"/>
        <v>131000</v>
      </c>
      <c r="F75" s="6">
        <v>132000</v>
      </c>
      <c r="G75" s="6"/>
      <c r="H75" s="6"/>
      <c r="I75" s="6">
        <f t="shared" si="13"/>
        <v>131000</v>
      </c>
      <c r="J75" s="6">
        <f t="shared" si="11"/>
        <v>132000</v>
      </c>
      <c r="K75" s="6"/>
      <c r="L75" s="6"/>
      <c r="M75" s="6">
        <f t="shared" si="14"/>
        <v>131000</v>
      </c>
      <c r="N75" s="20"/>
      <c r="O75" s="65">
        <v>15000</v>
      </c>
      <c r="P75" s="61">
        <v>15700</v>
      </c>
      <c r="Q75" s="64">
        <f t="shared" si="15"/>
        <v>132000</v>
      </c>
      <c r="R75" s="64"/>
      <c r="S75" s="63">
        <f t="shared" si="16"/>
        <v>104.66666666666666</v>
      </c>
      <c r="T75" s="40"/>
      <c r="U75" s="37"/>
      <c r="V75" s="35"/>
    </row>
    <row r="76" spans="1:22" s="1" customFormat="1" ht="51.75" x14ac:dyDescent="0.25">
      <c r="A76" s="7" t="s">
        <v>216</v>
      </c>
      <c r="B76" s="8" t="s">
        <v>63</v>
      </c>
      <c r="C76" s="6">
        <f>SUM(C77)</f>
        <v>151000</v>
      </c>
      <c r="D76" s="6"/>
      <c r="E76" s="6">
        <f t="shared" si="12"/>
        <v>151000</v>
      </c>
      <c r="F76" s="6">
        <f>SUM(F77)</f>
        <v>152000</v>
      </c>
      <c r="G76" s="6"/>
      <c r="H76" s="6"/>
      <c r="I76" s="6">
        <f t="shared" si="13"/>
        <v>151000</v>
      </c>
      <c r="J76" s="6">
        <f t="shared" si="11"/>
        <v>152000</v>
      </c>
      <c r="K76" s="6"/>
      <c r="L76" s="6"/>
      <c r="M76" s="6">
        <f t="shared" si="14"/>
        <v>151000</v>
      </c>
      <c r="N76" s="20"/>
      <c r="O76" s="65">
        <v>99000</v>
      </c>
      <c r="P76" s="61">
        <v>100821.81</v>
      </c>
      <c r="Q76" s="64">
        <f t="shared" si="15"/>
        <v>152000</v>
      </c>
      <c r="R76" s="64"/>
      <c r="S76" s="63">
        <f t="shared" si="16"/>
        <v>101.84021212121212</v>
      </c>
      <c r="T76" s="40"/>
      <c r="U76" s="37"/>
      <c r="V76" s="35"/>
    </row>
    <row r="77" spans="1:22" s="1" customFormat="1" ht="51.4" customHeight="1" x14ac:dyDescent="0.25">
      <c r="A77" s="7" t="s">
        <v>217</v>
      </c>
      <c r="B77" s="8" t="s">
        <v>65</v>
      </c>
      <c r="C77" s="6">
        <v>151000</v>
      </c>
      <c r="D77" s="6"/>
      <c r="E77" s="6">
        <f t="shared" si="12"/>
        <v>151000</v>
      </c>
      <c r="F77" s="6">
        <v>152000</v>
      </c>
      <c r="G77" s="6"/>
      <c r="H77" s="6"/>
      <c r="I77" s="6">
        <f t="shared" si="13"/>
        <v>151000</v>
      </c>
      <c r="J77" s="6">
        <f t="shared" si="11"/>
        <v>152000</v>
      </c>
      <c r="K77" s="6"/>
      <c r="L77" s="6"/>
      <c r="M77" s="6">
        <f t="shared" si="14"/>
        <v>151000</v>
      </c>
      <c r="N77" s="20"/>
      <c r="O77" s="65">
        <v>99000</v>
      </c>
      <c r="P77" s="61">
        <v>100821.81</v>
      </c>
      <c r="Q77" s="64">
        <f t="shared" si="15"/>
        <v>152000</v>
      </c>
      <c r="R77" s="64"/>
      <c r="S77" s="63">
        <f t="shared" si="16"/>
        <v>101.84021212121212</v>
      </c>
      <c r="T77" s="40"/>
      <c r="U77" s="37"/>
      <c r="V77" s="35"/>
    </row>
    <row r="78" spans="1:22" s="1" customFormat="1" ht="38.25" customHeight="1" x14ac:dyDescent="0.25">
      <c r="A78" s="7" t="s">
        <v>218</v>
      </c>
      <c r="B78" s="8" t="s">
        <v>66</v>
      </c>
      <c r="C78" s="6">
        <f>SUM(C79,)</f>
        <v>17000</v>
      </c>
      <c r="D78" s="6"/>
      <c r="E78" s="6">
        <f t="shared" si="12"/>
        <v>17000</v>
      </c>
      <c r="F78" s="6">
        <f>SUM(F79,)</f>
        <v>17000</v>
      </c>
      <c r="G78" s="6"/>
      <c r="H78" s="6"/>
      <c r="I78" s="6">
        <f t="shared" si="13"/>
        <v>17000</v>
      </c>
      <c r="J78" s="6">
        <f t="shared" si="11"/>
        <v>17000</v>
      </c>
      <c r="K78" s="6"/>
      <c r="L78" s="6"/>
      <c r="M78" s="6">
        <f t="shared" si="14"/>
        <v>17000</v>
      </c>
      <c r="N78" s="20"/>
      <c r="O78" s="65">
        <v>47000</v>
      </c>
      <c r="P78" s="61">
        <v>50088.44</v>
      </c>
      <c r="Q78" s="64">
        <f t="shared" si="15"/>
        <v>17000</v>
      </c>
      <c r="R78" s="64"/>
      <c r="S78" s="63">
        <f t="shared" si="16"/>
        <v>106.57114893617022</v>
      </c>
      <c r="T78" s="40"/>
      <c r="U78" s="37"/>
      <c r="V78" s="35"/>
    </row>
    <row r="79" spans="1:22" s="1" customFormat="1" ht="50.25" customHeight="1" x14ac:dyDescent="0.25">
      <c r="A79" s="7" t="s">
        <v>219</v>
      </c>
      <c r="B79" s="8" t="s">
        <v>67</v>
      </c>
      <c r="C79" s="6">
        <v>17000</v>
      </c>
      <c r="D79" s="6"/>
      <c r="E79" s="6">
        <f t="shared" si="12"/>
        <v>17000</v>
      </c>
      <c r="F79" s="6">
        <v>17000</v>
      </c>
      <c r="G79" s="6"/>
      <c r="H79" s="6"/>
      <c r="I79" s="6">
        <f t="shared" si="13"/>
        <v>17000</v>
      </c>
      <c r="J79" s="6">
        <f t="shared" si="11"/>
        <v>17000</v>
      </c>
      <c r="K79" s="6"/>
      <c r="L79" s="6"/>
      <c r="M79" s="6">
        <f t="shared" si="14"/>
        <v>17000</v>
      </c>
      <c r="N79" s="20"/>
      <c r="O79" s="65">
        <v>47000</v>
      </c>
      <c r="P79" s="61">
        <v>50088.44</v>
      </c>
      <c r="Q79" s="64">
        <f t="shared" si="15"/>
        <v>17000</v>
      </c>
      <c r="R79" s="64"/>
      <c r="S79" s="63">
        <f t="shared" si="16"/>
        <v>106.57114893617022</v>
      </c>
      <c r="T79" s="40"/>
      <c r="U79" s="37"/>
      <c r="V79" s="35"/>
    </row>
    <row r="80" spans="1:22" s="1" customFormat="1" ht="36.75" customHeight="1" x14ac:dyDescent="0.25">
      <c r="A80" s="7" t="s">
        <v>220</v>
      </c>
      <c r="B80" s="8" t="s">
        <v>68</v>
      </c>
      <c r="C80" s="6">
        <f>SUM(C81)</f>
        <v>40000</v>
      </c>
      <c r="D80" s="6"/>
      <c r="E80" s="6">
        <f t="shared" si="12"/>
        <v>40000</v>
      </c>
      <c r="F80" s="6">
        <f>SUM(F81)</f>
        <v>40000</v>
      </c>
      <c r="G80" s="6"/>
      <c r="H80" s="6"/>
      <c r="I80" s="6">
        <f t="shared" si="13"/>
        <v>40000</v>
      </c>
      <c r="J80" s="6">
        <f t="shared" si="11"/>
        <v>40000</v>
      </c>
      <c r="K80" s="6"/>
      <c r="L80" s="6"/>
      <c r="M80" s="6">
        <f t="shared" si="14"/>
        <v>40000</v>
      </c>
      <c r="N80" s="20"/>
      <c r="O80" s="65">
        <v>13000</v>
      </c>
      <c r="P80" s="61">
        <v>13000</v>
      </c>
      <c r="Q80" s="64">
        <f t="shared" si="15"/>
        <v>40000</v>
      </c>
      <c r="R80" s="64"/>
      <c r="S80" s="63">
        <f t="shared" si="16"/>
        <v>100</v>
      </c>
      <c r="T80" s="40"/>
      <c r="U80" s="37"/>
      <c r="V80" s="35"/>
    </row>
    <row r="81" spans="1:22" s="1" customFormat="1" ht="52.5" customHeight="1" x14ac:dyDescent="0.25">
      <c r="A81" s="7" t="s">
        <v>221</v>
      </c>
      <c r="B81" s="8" t="s">
        <v>69</v>
      </c>
      <c r="C81" s="6">
        <v>40000</v>
      </c>
      <c r="D81" s="6"/>
      <c r="E81" s="6">
        <f t="shared" si="12"/>
        <v>40000</v>
      </c>
      <c r="F81" s="6">
        <v>40000</v>
      </c>
      <c r="G81" s="6"/>
      <c r="H81" s="6"/>
      <c r="I81" s="6">
        <f t="shared" si="13"/>
        <v>40000</v>
      </c>
      <c r="J81" s="6">
        <f t="shared" si="11"/>
        <v>40000</v>
      </c>
      <c r="K81" s="6"/>
      <c r="L81" s="6"/>
      <c r="M81" s="6">
        <f t="shared" si="14"/>
        <v>40000</v>
      </c>
      <c r="N81" s="20"/>
      <c r="O81" s="65">
        <v>13000</v>
      </c>
      <c r="P81" s="61">
        <v>13000</v>
      </c>
      <c r="Q81" s="64">
        <f t="shared" si="15"/>
        <v>40000</v>
      </c>
      <c r="R81" s="64"/>
      <c r="S81" s="63">
        <f t="shared" si="16"/>
        <v>100</v>
      </c>
      <c r="T81" s="40"/>
      <c r="U81" s="37"/>
      <c r="V81" s="35"/>
    </row>
    <row r="82" spans="1:22" s="1" customFormat="1" ht="38.25" customHeight="1" x14ac:dyDescent="0.25">
      <c r="A82" s="7" t="s">
        <v>222</v>
      </c>
      <c r="B82" s="8" t="s">
        <v>70</v>
      </c>
      <c r="C82" s="6">
        <f>SUM(C83)</f>
        <v>2000</v>
      </c>
      <c r="D82" s="6"/>
      <c r="E82" s="6">
        <f t="shared" si="12"/>
        <v>2000</v>
      </c>
      <c r="F82" s="6">
        <f>SUM(F83)</f>
        <v>2000</v>
      </c>
      <c r="G82" s="6"/>
      <c r="H82" s="6"/>
      <c r="I82" s="6">
        <f t="shared" si="13"/>
        <v>2000</v>
      </c>
      <c r="J82" s="6">
        <f t="shared" si="11"/>
        <v>2000</v>
      </c>
      <c r="K82" s="6"/>
      <c r="L82" s="6"/>
      <c r="M82" s="6">
        <f t="shared" si="14"/>
        <v>2000</v>
      </c>
      <c r="N82" s="20"/>
      <c r="O82" s="65">
        <v>24000</v>
      </c>
      <c r="P82" s="61">
        <v>24800</v>
      </c>
      <c r="Q82" s="64">
        <f t="shared" si="15"/>
        <v>2000</v>
      </c>
      <c r="R82" s="64"/>
      <c r="S82" s="63">
        <f t="shared" si="16"/>
        <v>103.33333333333334</v>
      </c>
      <c r="T82" s="40"/>
      <c r="U82" s="37"/>
      <c r="V82" s="35"/>
    </row>
    <row r="83" spans="1:22" s="1" customFormat="1" ht="54.75" customHeight="1" x14ac:dyDescent="0.25">
      <c r="A83" s="7" t="s">
        <v>223</v>
      </c>
      <c r="B83" s="8" t="s">
        <v>71</v>
      </c>
      <c r="C83" s="6">
        <v>2000</v>
      </c>
      <c r="D83" s="6"/>
      <c r="E83" s="6">
        <f t="shared" si="12"/>
        <v>2000</v>
      </c>
      <c r="F83" s="6">
        <v>2000</v>
      </c>
      <c r="G83" s="6"/>
      <c r="H83" s="6"/>
      <c r="I83" s="6">
        <f t="shared" si="13"/>
        <v>2000</v>
      </c>
      <c r="J83" s="6">
        <f t="shared" si="11"/>
        <v>2000</v>
      </c>
      <c r="K83" s="6"/>
      <c r="L83" s="6"/>
      <c r="M83" s="6">
        <f t="shared" si="14"/>
        <v>2000</v>
      </c>
      <c r="N83" s="20"/>
      <c r="O83" s="65">
        <v>24000</v>
      </c>
      <c r="P83" s="61">
        <v>24800</v>
      </c>
      <c r="Q83" s="64">
        <f t="shared" si="15"/>
        <v>2000</v>
      </c>
      <c r="R83" s="64"/>
      <c r="S83" s="63">
        <f t="shared" si="16"/>
        <v>103.33333333333334</v>
      </c>
      <c r="T83" s="40"/>
      <c r="U83" s="37"/>
      <c r="V83" s="35"/>
    </row>
    <row r="84" spans="1:22" s="1" customFormat="1" ht="39.4" customHeight="1" x14ac:dyDescent="0.25">
      <c r="A84" s="7" t="s">
        <v>224</v>
      </c>
      <c r="B84" s="8" t="s">
        <v>72</v>
      </c>
      <c r="C84" s="6">
        <f>SUM(C85)</f>
        <v>35000</v>
      </c>
      <c r="D84" s="6"/>
      <c r="E84" s="6">
        <f t="shared" si="12"/>
        <v>35000</v>
      </c>
      <c r="F84" s="6">
        <f>SUM(F85)</f>
        <v>35000</v>
      </c>
      <c r="G84" s="6"/>
      <c r="H84" s="6"/>
      <c r="I84" s="6">
        <f t="shared" si="13"/>
        <v>35000</v>
      </c>
      <c r="J84" s="6">
        <f t="shared" si="11"/>
        <v>35000</v>
      </c>
      <c r="K84" s="6"/>
      <c r="L84" s="6"/>
      <c r="M84" s="6">
        <f t="shared" si="14"/>
        <v>35000</v>
      </c>
      <c r="N84" s="20"/>
      <c r="O84" s="65">
        <v>13000</v>
      </c>
      <c r="P84" s="61">
        <v>13400</v>
      </c>
      <c r="Q84" s="64">
        <f t="shared" si="15"/>
        <v>35000</v>
      </c>
      <c r="R84" s="64"/>
      <c r="S84" s="63">
        <f t="shared" si="16"/>
        <v>103.07692307692307</v>
      </c>
      <c r="T84" s="40"/>
      <c r="U84" s="37"/>
      <c r="V84" s="35"/>
    </row>
    <row r="85" spans="1:22" s="1" customFormat="1" ht="66" customHeight="1" x14ac:dyDescent="0.25">
      <c r="A85" s="7" t="s">
        <v>225</v>
      </c>
      <c r="B85" s="8" t="s">
        <v>84</v>
      </c>
      <c r="C85" s="6">
        <v>35000</v>
      </c>
      <c r="D85" s="6"/>
      <c r="E85" s="6">
        <f t="shared" si="12"/>
        <v>35000</v>
      </c>
      <c r="F85" s="6">
        <v>35000</v>
      </c>
      <c r="G85" s="6"/>
      <c r="H85" s="6"/>
      <c r="I85" s="6">
        <f t="shared" si="13"/>
        <v>35000</v>
      </c>
      <c r="J85" s="6">
        <f t="shared" si="11"/>
        <v>35000</v>
      </c>
      <c r="K85" s="6"/>
      <c r="L85" s="6"/>
      <c r="M85" s="6">
        <f t="shared" si="14"/>
        <v>35000</v>
      </c>
      <c r="N85" s="20"/>
      <c r="O85" s="65">
        <v>13000</v>
      </c>
      <c r="P85" s="61">
        <v>13400</v>
      </c>
      <c r="Q85" s="64">
        <f t="shared" si="15"/>
        <v>35000</v>
      </c>
      <c r="R85" s="64"/>
      <c r="S85" s="63">
        <f t="shared" si="16"/>
        <v>103.07692307692307</v>
      </c>
      <c r="T85" s="40"/>
      <c r="U85" s="37"/>
      <c r="V85" s="35"/>
    </row>
    <row r="86" spans="1:22" s="1" customFormat="1" ht="40.15" customHeight="1" x14ac:dyDescent="0.25">
      <c r="A86" s="7" t="s">
        <v>226</v>
      </c>
      <c r="B86" s="8" t="s">
        <v>73</v>
      </c>
      <c r="C86" s="6">
        <f>SUM(C87)</f>
        <v>101000</v>
      </c>
      <c r="D86" s="6"/>
      <c r="E86" s="6">
        <f t="shared" si="12"/>
        <v>101000</v>
      </c>
      <c r="F86" s="6">
        <f>SUM(F87)</f>
        <v>102000</v>
      </c>
      <c r="G86" s="6"/>
      <c r="H86" s="6"/>
      <c r="I86" s="6">
        <f t="shared" si="13"/>
        <v>101000</v>
      </c>
      <c r="J86" s="6">
        <f t="shared" si="11"/>
        <v>102000</v>
      </c>
      <c r="K86" s="6"/>
      <c r="L86" s="6"/>
      <c r="M86" s="6">
        <f t="shared" si="14"/>
        <v>101000</v>
      </c>
      <c r="N86" s="20"/>
      <c r="O86" s="65">
        <v>35000</v>
      </c>
      <c r="P86" s="61">
        <v>39658.69</v>
      </c>
      <c r="Q86" s="64">
        <f t="shared" si="15"/>
        <v>102000</v>
      </c>
      <c r="R86" s="64"/>
      <c r="S86" s="63">
        <f t="shared" si="16"/>
        <v>113.31054285714286</v>
      </c>
      <c r="T86" s="40"/>
      <c r="U86" s="37"/>
      <c r="V86" s="35"/>
    </row>
    <row r="87" spans="1:22" s="1" customFormat="1" ht="51.4" customHeight="1" x14ac:dyDescent="0.25">
      <c r="A87" s="7" t="s">
        <v>227</v>
      </c>
      <c r="B87" s="8" t="s">
        <v>74</v>
      </c>
      <c r="C87" s="6">
        <v>101000</v>
      </c>
      <c r="D87" s="6"/>
      <c r="E87" s="6">
        <f t="shared" si="12"/>
        <v>101000</v>
      </c>
      <c r="F87" s="6">
        <v>102000</v>
      </c>
      <c r="G87" s="6"/>
      <c r="H87" s="6"/>
      <c r="I87" s="6">
        <f t="shared" si="13"/>
        <v>101000</v>
      </c>
      <c r="J87" s="6">
        <f t="shared" si="11"/>
        <v>102000</v>
      </c>
      <c r="K87" s="6"/>
      <c r="L87" s="6"/>
      <c r="M87" s="6">
        <f t="shared" si="14"/>
        <v>101000</v>
      </c>
      <c r="N87" s="20"/>
      <c r="O87" s="65">
        <v>35000</v>
      </c>
      <c r="P87" s="61">
        <v>39658.69</v>
      </c>
      <c r="Q87" s="64">
        <f t="shared" si="15"/>
        <v>102000</v>
      </c>
      <c r="R87" s="64"/>
      <c r="S87" s="63">
        <f t="shared" si="16"/>
        <v>113.31054285714286</v>
      </c>
      <c r="T87" s="40"/>
      <c r="U87" s="37"/>
      <c r="V87" s="35"/>
    </row>
    <row r="88" spans="1:22" s="1" customFormat="1" ht="56.25" customHeight="1" x14ac:dyDescent="0.25">
      <c r="A88" s="7" t="s">
        <v>247</v>
      </c>
      <c r="B88" s="8" t="s">
        <v>120</v>
      </c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20"/>
      <c r="O88" s="65">
        <v>0</v>
      </c>
      <c r="P88" s="61">
        <v>75000</v>
      </c>
      <c r="Q88" s="64"/>
      <c r="R88" s="64"/>
      <c r="S88" s="63"/>
      <c r="T88" s="40"/>
      <c r="U88" s="37"/>
      <c r="V88" s="35"/>
    </row>
    <row r="89" spans="1:22" s="1" customFormat="1" ht="66" customHeight="1" x14ac:dyDescent="0.25">
      <c r="A89" s="49" t="s">
        <v>248</v>
      </c>
      <c r="B89" s="8" t="s">
        <v>121</v>
      </c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20"/>
      <c r="O89" s="65">
        <v>0</v>
      </c>
      <c r="P89" s="61">
        <v>75000</v>
      </c>
      <c r="Q89" s="64"/>
      <c r="R89" s="64"/>
      <c r="S89" s="63"/>
      <c r="T89" s="40"/>
      <c r="U89" s="37"/>
      <c r="V89" s="35"/>
    </row>
    <row r="90" spans="1:22" s="1" customFormat="1" ht="42.75" customHeight="1" x14ac:dyDescent="0.25">
      <c r="A90" s="7" t="s">
        <v>228</v>
      </c>
      <c r="B90" s="8" t="s">
        <v>75</v>
      </c>
      <c r="C90" s="6">
        <f>SUM(C91)</f>
        <v>394000</v>
      </c>
      <c r="D90" s="6"/>
      <c r="E90" s="6">
        <f t="shared" si="12"/>
        <v>394000</v>
      </c>
      <c r="F90" s="6">
        <f>SUM(F91)</f>
        <v>398000</v>
      </c>
      <c r="G90" s="6"/>
      <c r="H90" s="6"/>
      <c r="I90" s="6">
        <f t="shared" si="13"/>
        <v>394000</v>
      </c>
      <c r="J90" s="6">
        <f t="shared" si="11"/>
        <v>398000</v>
      </c>
      <c r="K90" s="6"/>
      <c r="L90" s="6"/>
      <c r="M90" s="6">
        <f t="shared" si="14"/>
        <v>394000</v>
      </c>
      <c r="N90" s="20"/>
      <c r="O90" s="65">
        <v>35000</v>
      </c>
      <c r="P90" s="61">
        <v>36995.07</v>
      </c>
      <c r="Q90" s="64">
        <f t="shared" si="15"/>
        <v>398000</v>
      </c>
      <c r="R90" s="64"/>
      <c r="S90" s="63">
        <f t="shared" si="16"/>
        <v>105.7002</v>
      </c>
      <c r="T90" s="40"/>
      <c r="U90" s="37"/>
      <c r="V90" s="35"/>
    </row>
    <row r="91" spans="1:22" s="1" customFormat="1" ht="51.75" x14ac:dyDescent="0.25">
      <c r="A91" s="7" t="s">
        <v>229</v>
      </c>
      <c r="B91" s="8" t="s">
        <v>76</v>
      </c>
      <c r="C91" s="6">
        <v>394000</v>
      </c>
      <c r="D91" s="6"/>
      <c r="E91" s="6">
        <f t="shared" si="12"/>
        <v>394000</v>
      </c>
      <c r="F91" s="6">
        <v>398000</v>
      </c>
      <c r="G91" s="6"/>
      <c r="H91" s="6"/>
      <c r="I91" s="6">
        <f t="shared" si="13"/>
        <v>394000</v>
      </c>
      <c r="J91" s="6">
        <f t="shared" ref="J91:J115" si="17">F91+G91</f>
        <v>398000</v>
      </c>
      <c r="K91" s="6"/>
      <c r="L91" s="6"/>
      <c r="M91" s="6">
        <f t="shared" si="14"/>
        <v>394000</v>
      </c>
      <c r="N91" s="20"/>
      <c r="O91" s="65">
        <v>35000</v>
      </c>
      <c r="P91" s="61">
        <v>36995.07</v>
      </c>
      <c r="Q91" s="64">
        <f t="shared" si="15"/>
        <v>398000</v>
      </c>
      <c r="R91" s="64"/>
      <c r="S91" s="63">
        <f t="shared" si="16"/>
        <v>105.7002</v>
      </c>
      <c r="T91" s="40"/>
      <c r="U91" s="37"/>
      <c r="V91" s="35"/>
    </row>
    <row r="92" spans="1:22" s="1" customFormat="1" ht="40.5" customHeight="1" x14ac:dyDescent="0.25">
      <c r="A92" s="7" t="s">
        <v>230</v>
      </c>
      <c r="B92" s="8" t="s">
        <v>77</v>
      </c>
      <c r="C92" s="6">
        <f>SUM(C93)</f>
        <v>269000</v>
      </c>
      <c r="D92" s="6"/>
      <c r="E92" s="6">
        <f t="shared" si="12"/>
        <v>269000</v>
      </c>
      <c r="F92" s="6">
        <f>SUM(F93)</f>
        <v>272000</v>
      </c>
      <c r="G92" s="6"/>
      <c r="H92" s="6"/>
      <c r="I92" s="6">
        <f t="shared" si="13"/>
        <v>269000</v>
      </c>
      <c r="J92" s="6">
        <f t="shared" si="17"/>
        <v>272000</v>
      </c>
      <c r="K92" s="6"/>
      <c r="L92" s="6"/>
      <c r="M92" s="6">
        <f t="shared" si="14"/>
        <v>269000</v>
      </c>
      <c r="N92" s="20"/>
      <c r="O92" s="65">
        <v>822000</v>
      </c>
      <c r="P92" s="61">
        <v>832243.13</v>
      </c>
      <c r="Q92" s="64">
        <f t="shared" si="15"/>
        <v>272000</v>
      </c>
      <c r="R92" s="64"/>
      <c r="S92" s="63">
        <f t="shared" si="16"/>
        <v>101.24612287104624</v>
      </c>
      <c r="T92" s="40"/>
      <c r="U92" s="37"/>
      <c r="V92" s="35"/>
    </row>
    <row r="93" spans="1:22" s="1" customFormat="1" ht="54" customHeight="1" x14ac:dyDescent="0.25">
      <c r="A93" s="7" t="s">
        <v>231</v>
      </c>
      <c r="B93" s="8" t="s">
        <v>78</v>
      </c>
      <c r="C93" s="6">
        <v>269000</v>
      </c>
      <c r="D93" s="6"/>
      <c r="E93" s="6">
        <f t="shared" si="12"/>
        <v>269000</v>
      </c>
      <c r="F93" s="6">
        <v>272000</v>
      </c>
      <c r="G93" s="6"/>
      <c r="H93" s="6"/>
      <c r="I93" s="6">
        <f t="shared" si="13"/>
        <v>269000</v>
      </c>
      <c r="J93" s="6">
        <f t="shared" si="17"/>
        <v>272000</v>
      </c>
      <c r="K93" s="6"/>
      <c r="L93" s="6"/>
      <c r="M93" s="6">
        <f t="shared" si="14"/>
        <v>269000</v>
      </c>
      <c r="N93" s="20"/>
      <c r="O93" s="65">
        <v>822000</v>
      </c>
      <c r="P93" s="61">
        <v>832243.13</v>
      </c>
      <c r="Q93" s="64">
        <f t="shared" si="15"/>
        <v>272000</v>
      </c>
      <c r="R93" s="64"/>
      <c r="S93" s="63">
        <f t="shared" si="16"/>
        <v>101.24612287104624</v>
      </c>
      <c r="T93" s="40"/>
      <c r="U93" s="37"/>
      <c r="V93" s="35"/>
    </row>
    <row r="94" spans="1:22" s="1" customFormat="1" ht="28.9" customHeight="1" x14ac:dyDescent="0.25">
      <c r="A94" s="7" t="s">
        <v>232</v>
      </c>
      <c r="B94" s="8" t="s">
        <v>48</v>
      </c>
      <c r="C94" s="6">
        <f>C95</f>
        <v>26000</v>
      </c>
      <c r="D94" s="6"/>
      <c r="E94" s="6">
        <f t="shared" si="12"/>
        <v>26000</v>
      </c>
      <c r="F94" s="6">
        <f>F95</f>
        <v>26000</v>
      </c>
      <c r="G94" s="6"/>
      <c r="H94" s="6"/>
      <c r="I94" s="6">
        <f t="shared" si="13"/>
        <v>26000</v>
      </c>
      <c r="J94" s="6">
        <f t="shared" si="17"/>
        <v>26000</v>
      </c>
      <c r="K94" s="6"/>
      <c r="L94" s="6"/>
      <c r="M94" s="6">
        <f t="shared" si="14"/>
        <v>26000</v>
      </c>
      <c r="N94" s="20"/>
      <c r="O94" s="65">
        <v>150000</v>
      </c>
      <c r="P94" s="61">
        <v>150000</v>
      </c>
      <c r="Q94" s="64">
        <f t="shared" si="15"/>
        <v>26000</v>
      </c>
      <c r="R94" s="64"/>
      <c r="S94" s="63">
        <f t="shared" si="16"/>
        <v>100</v>
      </c>
      <c r="T94" s="40"/>
      <c r="U94" s="37"/>
      <c r="V94" s="35"/>
    </row>
    <row r="95" spans="1:22" s="1" customFormat="1" ht="42.6" customHeight="1" x14ac:dyDescent="0.25">
      <c r="A95" s="7" t="s">
        <v>233</v>
      </c>
      <c r="B95" s="8" t="s">
        <v>49</v>
      </c>
      <c r="C95" s="6">
        <v>26000</v>
      </c>
      <c r="D95" s="6"/>
      <c r="E95" s="6">
        <f t="shared" si="12"/>
        <v>26000</v>
      </c>
      <c r="F95" s="6">
        <v>26000</v>
      </c>
      <c r="G95" s="6"/>
      <c r="H95" s="6"/>
      <c r="I95" s="6">
        <f t="shared" si="13"/>
        <v>26000</v>
      </c>
      <c r="J95" s="6">
        <f t="shared" si="17"/>
        <v>26000</v>
      </c>
      <c r="K95" s="6"/>
      <c r="L95" s="6"/>
      <c r="M95" s="6">
        <f t="shared" si="14"/>
        <v>26000</v>
      </c>
      <c r="N95" s="20"/>
      <c r="O95" s="65">
        <v>150000</v>
      </c>
      <c r="P95" s="61">
        <v>150000</v>
      </c>
      <c r="Q95" s="64">
        <f t="shared" ref="Q95:Q129" si="18">J95+K95</f>
        <v>26000</v>
      </c>
      <c r="R95" s="64"/>
      <c r="S95" s="63">
        <f t="shared" si="16"/>
        <v>100</v>
      </c>
      <c r="T95" s="41"/>
      <c r="U95" s="38"/>
      <c r="V95" s="35"/>
    </row>
    <row r="96" spans="1:22" s="1" customFormat="1" ht="15.6" customHeight="1" x14ac:dyDescent="0.25">
      <c r="A96" s="7" t="s">
        <v>234</v>
      </c>
      <c r="B96" s="8" t="s">
        <v>79</v>
      </c>
      <c r="C96" s="6">
        <f>SUM(C97)</f>
        <v>162000</v>
      </c>
      <c r="D96" s="6"/>
      <c r="E96" s="6">
        <f t="shared" si="12"/>
        <v>162000</v>
      </c>
      <c r="F96" s="6">
        <f>SUM(F97)</f>
        <v>163000</v>
      </c>
      <c r="G96" s="6"/>
      <c r="H96" s="6"/>
      <c r="I96" s="6">
        <f t="shared" si="13"/>
        <v>162000</v>
      </c>
      <c r="J96" s="6">
        <f t="shared" si="17"/>
        <v>163000</v>
      </c>
      <c r="K96" s="6"/>
      <c r="L96" s="6"/>
      <c r="M96" s="6">
        <f t="shared" si="14"/>
        <v>162000</v>
      </c>
      <c r="N96" s="20"/>
      <c r="O96" s="65">
        <v>7000</v>
      </c>
      <c r="P96" s="61">
        <v>11000</v>
      </c>
      <c r="Q96" s="64">
        <f t="shared" si="18"/>
        <v>163000</v>
      </c>
      <c r="R96" s="64"/>
      <c r="S96" s="63">
        <f t="shared" si="16"/>
        <v>157.14285714285714</v>
      </c>
      <c r="T96" s="42"/>
      <c r="U96" s="39"/>
      <c r="V96" s="35"/>
    </row>
    <row r="97" spans="1:22" s="1" customFormat="1" ht="42.75" customHeight="1" x14ac:dyDescent="0.25">
      <c r="A97" s="7" t="s">
        <v>235</v>
      </c>
      <c r="B97" s="8" t="s">
        <v>80</v>
      </c>
      <c r="C97" s="6">
        <v>162000</v>
      </c>
      <c r="D97" s="6"/>
      <c r="E97" s="6">
        <f t="shared" si="12"/>
        <v>162000</v>
      </c>
      <c r="F97" s="6">
        <v>163000</v>
      </c>
      <c r="G97" s="6"/>
      <c r="H97" s="6"/>
      <c r="I97" s="6">
        <f t="shared" si="13"/>
        <v>162000</v>
      </c>
      <c r="J97" s="6">
        <f t="shared" si="17"/>
        <v>163000</v>
      </c>
      <c r="K97" s="6"/>
      <c r="L97" s="6"/>
      <c r="M97" s="6">
        <f t="shared" si="14"/>
        <v>162000</v>
      </c>
      <c r="N97" s="20"/>
      <c r="O97" s="65">
        <v>7000</v>
      </c>
      <c r="P97" s="61">
        <v>11000</v>
      </c>
      <c r="Q97" s="64">
        <f t="shared" si="18"/>
        <v>163000</v>
      </c>
      <c r="R97" s="64"/>
      <c r="S97" s="63">
        <f t="shared" si="16"/>
        <v>157.14285714285714</v>
      </c>
      <c r="T97" s="42"/>
      <c r="U97" s="39"/>
      <c r="V97" s="35"/>
    </row>
    <row r="98" spans="1:22" s="1" customFormat="1" ht="63.75" customHeight="1" x14ac:dyDescent="0.25">
      <c r="A98" s="7" t="s">
        <v>236</v>
      </c>
      <c r="B98" s="8" t="s">
        <v>116</v>
      </c>
      <c r="C98" s="6"/>
      <c r="D98" s="6">
        <v>450000</v>
      </c>
      <c r="E98" s="3">
        <f t="shared" si="12"/>
        <v>450000</v>
      </c>
      <c r="F98" s="6"/>
      <c r="G98" s="6"/>
      <c r="H98" s="6"/>
      <c r="I98" s="3">
        <f t="shared" si="13"/>
        <v>450000</v>
      </c>
      <c r="J98" s="3">
        <f t="shared" si="17"/>
        <v>0</v>
      </c>
      <c r="K98" s="3"/>
      <c r="L98" s="3"/>
      <c r="M98" s="3">
        <f t="shared" si="14"/>
        <v>450000</v>
      </c>
      <c r="N98" s="19"/>
      <c r="O98" s="65">
        <v>39000</v>
      </c>
      <c r="P98" s="61">
        <v>39786.67</v>
      </c>
      <c r="Q98" s="62">
        <f t="shared" si="18"/>
        <v>0</v>
      </c>
      <c r="R98" s="62"/>
      <c r="S98" s="63">
        <f t="shared" si="16"/>
        <v>102.01710256410257</v>
      </c>
      <c r="T98" s="42"/>
      <c r="U98" s="39"/>
      <c r="V98" s="35"/>
    </row>
    <row r="99" spans="1:22" s="1" customFormat="1" ht="41.25" customHeight="1" x14ac:dyDescent="0.25">
      <c r="A99" s="7" t="s">
        <v>237</v>
      </c>
      <c r="B99" s="8" t="s">
        <v>117</v>
      </c>
      <c r="C99" s="6"/>
      <c r="D99" s="6">
        <v>450000</v>
      </c>
      <c r="E99" s="6">
        <f t="shared" si="12"/>
        <v>450000</v>
      </c>
      <c r="F99" s="6"/>
      <c r="G99" s="6"/>
      <c r="H99" s="6"/>
      <c r="I99" s="6">
        <f t="shared" si="13"/>
        <v>450000</v>
      </c>
      <c r="J99" s="6">
        <f t="shared" si="17"/>
        <v>0</v>
      </c>
      <c r="K99" s="6"/>
      <c r="L99" s="6"/>
      <c r="M99" s="6">
        <f t="shared" si="14"/>
        <v>450000</v>
      </c>
      <c r="N99" s="20"/>
      <c r="O99" s="65">
        <v>39000</v>
      </c>
      <c r="P99" s="61">
        <v>39786.67</v>
      </c>
      <c r="Q99" s="64">
        <f t="shared" si="18"/>
        <v>0</v>
      </c>
      <c r="R99" s="64"/>
      <c r="S99" s="63">
        <f t="shared" si="16"/>
        <v>102.01710256410257</v>
      </c>
      <c r="T99" s="42"/>
      <c r="U99" s="39"/>
      <c r="V99" s="35"/>
    </row>
    <row r="100" spans="1:22" s="1" customFormat="1" ht="45.75" customHeight="1" x14ac:dyDescent="0.25">
      <c r="A100" s="7" t="s">
        <v>238</v>
      </c>
      <c r="B100" s="8" t="s">
        <v>118</v>
      </c>
      <c r="C100" s="6"/>
      <c r="D100" s="6">
        <v>450000</v>
      </c>
      <c r="E100" s="6">
        <f t="shared" si="12"/>
        <v>450000</v>
      </c>
      <c r="F100" s="6"/>
      <c r="G100" s="6"/>
      <c r="H100" s="6"/>
      <c r="I100" s="6">
        <f t="shared" si="13"/>
        <v>450000</v>
      </c>
      <c r="J100" s="6">
        <f t="shared" si="17"/>
        <v>0</v>
      </c>
      <c r="K100" s="6"/>
      <c r="L100" s="6"/>
      <c r="M100" s="6">
        <f t="shared" si="14"/>
        <v>450000</v>
      </c>
      <c r="N100" s="20"/>
      <c r="O100" s="65">
        <v>39000</v>
      </c>
      <c r="P100" s="61">
        <v>39786.67</v>
      </c>
      <c r="Q100" s="64">
        <f t="shared" si="18"/>
        <v>0</v>
      </c>
      <c r="R100" s="64"/>
      <c r="S100" s="63">
        <f t="shared" si="16"/>
        <v>102.01710256410257</v>
      </c>
      <c r="T100" s="42"/>
      <c r="U100" s="39"/>
      <c r="V100" s="35"/>
    </row>
    <row r="101" spans="1:22" s="1" customFormat="1" ht="18.75" customHeight="1" x14ac:dyDescent="0.25">
      <c r="A101" s="49" t="s">
        <v>239</v>
      </c>
      <c r="B101" s="8" t="s">
        <v>122</v>
      </c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20"/>
      <c r="O101" s="65">
        <v>0</v>
      </c>
      <c r="P101" s="61">
        <v>200</v>
      </c>
      <c r="Q101" s="64"/>
      <c r="R101" s="64"/>
      <c r="S101" s="63"/>
      <c r="T101" s="42"/>
      <c r="U101" s="39"/>
      <c r="V101" s="35"/>
    </row>
    <row r="102" spans="1:22" s="1" customFormat="1" ht="39" customHeight="1" x14ac:dyDescent="0.25">
      <c r="A102" s="49" t="s">
        <v>240</v>
      </c>
      <c r="B102" s="8" t="s">
        <v>123</v>
      </c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20"/>
      <c r="O102" s="65">
        <v>0</v>
      </c>
      <c r="P102" s="61">
        <v>200</v>
      </c>
      <c r="Q102" s="64"/>
      <c r="R102" s="64"/>
      <c r="S102" s="63"/>
      <c r="T102" s="42"/>
      <c r="U102" s="39"/>
      <c r="V102" s="35"/>
    </row>
    <row r="103" spans="1:22" s="1" customFormat="1" ht="39.75" customHeight="1" x14ac:dyDescent="0.25">
      <c r="A103" s="49" t="s">
        <v>241</v>
      </c>
      <c r="B103" s="8" t="s">
        <v>124</v>
      </c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20"/>
      <c r="O103" s="65">
        <v>0</v>
      </c>
      <c r="P103" s="61">
        <v>200</v>
      </c>
      <c r="Q103" s="64"/>
      <c r="R103" s="64"/>
      <c r="S103" s="63"/>
      <c r="T103" s="42"/>
      <c r="U103" s="39"/>
      <c r="V103" s="35"/>
    </row>
    <row r="104" spans="1:22" s="1" customFormat="1" ht="21" customHeight="1" x14ac:dyDescent="0.25">
      <c r="A104" s="7" t="s">
        <v>242</v>
      </c>
      <c r="B104" s="8" t="s">
        <v>50</v>
      </c>
      <c r="C104" s="6"/>
      <c r="D104" s="6">
        <v>150000</v>
      </c>
      <c r="E104" s="6">
        <f t="shared" si="12"/>
        <v>150000</v>
      </c>
      <c r="F104" s="6"/>
      <c r="G104" s="6"/>
      <c r="H104" s="6"/>
      <c r="I104" s="6">
        <f t="shared" si="13"/>
        <v>150000</v>
      </c>
      <c r="J104" s="6">
        <f t="shared" si="17"/>
        <v>0</v>
      </c>
      <c r="K104" s="6"/>
      <c r="L104" s="6"/>
      <c r="M104" s="6">
        <f t="shared" si="14"/>
        <v>150000</v>
      </c>
      <c r="N104" s="20"/>
      <c r="O104" s="65">
        <v>240000</v>
      </c>
      <c r="P104" s="61">
        <v>240500</v>
      </c>
      <c r="Q104" s="64">
        <f t="shared" si="18"/>
        <v>0</v>
      </c>
      <c r="R104" s="64"/>
      <c r="S104" s="63">
        <f t="shared" si="16"/>
        <v>100.20833333333334</v>
      </c>
      <c r="T104" s="42"/>
      <c r="U104" s="39"/>
      <c r="V104" s="35"/>
    </row>
    <row r="105" spans="1:22" s="1" customFormat="1" ht="68.25" customHeight="1" x14ac:dyDescent="0.25">
      <c r="A105" s="7" t="s">
        <v>243</v>
      </c>
      <c r="B105" s="8" t="s">
        <v>85</v>
      </c>
      <c r="C105" s="6"/>
      <c r="D105" s="6">
        <v>150000</v>
      </c>
      <c r="E105" s="6">
        <f t="shared" si="12"/>
        <v>150000</v>
      </c>
      <c r="F105" s="6"/>
      <c r="G105" s="6"/>
      <c r="H105" s="6"/>
      <c r="I105" s="6">
        <f t="shared" si="13"/>
        <v>150000</v>
      </c>
      <c r="J105" s="6">
        <f t="shared" si="17"/>
        <v>0</v>
      </c>
      <c r="K105" s="6"/>
      <c r="L105" s="6"/>
      <c r="M105" s="6">
        <f t="shared" si="14"/>
        <v>150000</v>
      </c>
      <c r="N105" s="20"/>
      <c r="O105" s="65">
        <v>240000</v>
      </c>
      <c r="P105" s="61">
        <v>240500</v>
      </c>
      <c r="Q105" s="64">
        <f t="shared" si="18"/>
        <v>0</v>
      </c>
      <c r="R105" s="64"/>
      <c r="S105" s="63">
        <f t="shared" si="16"/>
        <v>100.20833333333334</v>
      </c>
      <c r="T105" s="42"/>
      <c r="U105" s="39"/>
      <c r="V105" s="35"/>
    </row>
    <row r="106" spans="1:22" s="1" customFormat="1" ht="21.75" customHeight="1" x14ac:dyDescent="0.25">
      <c r="A106" s="7" t="s">
        <v>244</v>
      </c>
      <c r="B106" s="8" t="s">
        <v>109</v>
      </c>
      <c r="C106" s="6"/>
      <c r="D106" s="6">
        <v>150000</v>
      </c>
      <c r="E106" s="6">
        <f t="shared" si="12"/>
        <v>150000</v>
      </c>
      <c r="F106" s="6"/>
      <c r="G106" s="6"/>
      <c r="H106" s="6"/>
      <c r="I106" s="6">
        <f t="shared" si="13"/>
        <v>150000</v>
      </c>
      <c r="J106" s="6">
        <f t="shared" si="17"/>
        <v>0</v>
      </c>
      <c r="K106" s="6"/>
      <c r="L106" s="6"/>
      <c r="M106" s="6">
        <f t="shared" si="14"/>
        <v>150000</v>
      </c>
      <c r="N106" s="20"/>
      <c r="O106" s="65">
        <v>450000</v>
      </c>
      <c r="P106" s="61">
        <v>445000</v>
      </c>
      <c r="Q106" s="64">
        <f t="shared" si="18"/>
        <v>0</v>
      </c>
      <c r="R106" s="64"/>
      <c r="S106" s="63">
        <f t="shared" si="16"/>
        <v>98.888888888888886</v>
      </c>
      <c r="T106" s="42"/>
      <c r="U106" s="39"/>
      <c r="V106" s="35"/>
    </row>
    <row r="107" spans="1:22" x14ac:dyDescent="0.25">
      <c r="A107" s="7" t="s">
        <v>245</v>
      </c>
      <c r="B107" s="8" t="s">
        <v>110</v>
      </c>
      <c r="C107" s="3" t="e">
        <f>SUM(C108)</f>
        <v>#REF!</v>
      </c>
      <c r="D107" s="3"/>
      <c r="E107" s="3" t="e">
        <f t="shared" si="12"/>
        <v>#REF!</v>
      </c>
      <c r="F107" s="3" t="e">
        <f t="shared" ref="F107" si="19">SUM(F108)</f>
        <v>#REF!</v>
      </c>
      <c r="G107" s="3"/>
      <c r="H107" s="3">
        <v>152396043.88</v>
      </c>
      <c r="I107" s="3" t="e">
        <f t="shared" si="13"/>
        <v>#REF!</v>
      </c>
      <c r="J107" s="3" t="e">
        <f t="shared" si="17"/>
        <v>#REF!</v>
      </c>
      <c r="K107" s="6">
        <v>193216358.30000001</v>
      </c>
      <c r="L107" s="3">
        <v>10668600</v>
      </c>
      <c r="M107" s="3" t="e">
        <f t="shared" si="14"/>
        <v>#REF!</v>
      </c>
      <c r="N107" s="43">
        <v>28303277.010000002</v>
      </c>
      <c r="O107" s="73">
        <v>450000</v>
      </c>
      <c r="P107" s="61">
        <v>445000</v>
      </c>
      <c r="Q107" s="62" t="e">
        <f t="shared" si="18"/>
        <v>#REF!</v>
      </c>
      <c r="R107" s="62"/>
      <c r="S107" s="63">
        <f t="shared" si="16"/>
        <v>98.888888888888886</v>
      </c>
      <c r="T107" s="42"/>
      <c r="U107" s="39"/>
    </row>
    <row r="108" spans="1:22" x14ac:dyDescent="0.25">
      <c r="A108" s="7" t="s">
        <v>246</v>
      </c>
      <c r="B108" s="8" t="s">
        <v>111</v>
      </c>
      <c r="C108" s="9" t="e">
        <f>SUM(#REF!+C109+C121+C128)</f>
        <v>#REF!</v>
      </c>
      <c r="D108" s="9"/>
      <c r="E108" s="3" t="e">
        <f t="shared" si="12"/>
        <v>#REF!</v>
      </c>
      <c r="F108" s="9" t="e">
        <f>SUM(#REF!+F109+F121+F128)</f>
        <v>#REF!</v>
      </c>
      <c r="G108" s="9"/>
      <c r="H108" s="9">
        <v>151342308.88999999</v>
      </c>
      <c r="I108" s="3" t="e">
        <f t="shared" si="13"/>
        <v>#REF!</v>
      </c>
      <c r="J108" s="3" t="e">
        <f t="shared" si="17"/>
        <v>#REF!</v>
      </c>
      <c r="K108" s="6">
        <v>193216358.30000001</v>
      </c>
      <c r="L108" s="3">
        <v>10668600</v>
      </c>
      <c r="M108" s="3" t="e">
        <f t="shared" si="14"/>
        <v>#REF!</v>
      </c>
      <c r="N108" s="43">
        <v>28303277.010000002</v>
      </c>
      <c r="O108" s="73">
        <v>450000</v>
      </c>
      <c r="P108" s="61">
        <v>445000</v>
      </c>
      <c r="Q108" s="62" t="e">
        <f t="shared" si="18"/>
        <v>#REF!</v>
      </c>
      <c r="R108" s="62"/>
      <c r="S108" s="63">
        <f t="shared" si="16"/>
        <v>98.888888888888886</v>
      </c>
      <c r="T108" s="42"/>
      <c r="U108" s="39"/>
    </row>
    <row r="109" spans="1:22" x14ac:dyDescent="0.25">
      <c r="A109" s="7" t="s">
        <v>249</v>
      </c>
      <c r="B109" s="8" t="s">
        <v>89</v>
      </c>
      <c r="C109" s="9">
        <f>SUM(C110:C120)</f>
        <v>29529165.48</v>
      </c>
      <c r="D109" s="9"/>
      <c r="E109" s="3">
        <f t="shared" si="12"/>
        <v>29529165.48</v>
      </c>
      <c r="F109" s="9">
        <f>SUM(F110:F120)</f>
        <v>23528617.93</v>
      </c>
      <c r="G109" s="9"/>
      <c r="H109" s="9">
        <v>139067112.06999999</v>
      </c>
      <c r="I109" s="3">
        <f t="shared" si="13"/>
        <v>168596277.54999998</v>
      </c>
      <c r="J109" s="3">
        <f t="shared" si="17"/>
        <v>23528617.93</v>
      </c>
      <c r="K109" s="3"/>
      <c r="L109" s="3"/>
      <c r="M109" s="3">
        <f t="shared" si="14"/>
        <v>168596277.54999998</v>
      </c>
      <c r="N109" s="44">
        <v>2425660.0099999998</v>
      </c>
      <c r="O109" s="73">
        <v>773413959.47000003</v>
      </c>
      <c r="P109" s="61">
        <v>735048670.13999999</v>
      </c>
      <c r="Q109" s="62">
        <f t="shared" si="18"/>
        <v>23528617.93</v>
      </c>
      <c r="R109" s="62"/>
      <c r="S109" s="63">
        <f t="shared" si="16"/>
        <v>95.039488380027336</v>
      </c>
      <c r="T109" s="42"/>
      <c r="U109" s="39"/>
    </row>
    <row r="110" spans="1:22" s="18" customFormat="1" ht="26.25" x14ac:dyDescent="0.25">
      <c r="A110" s="24" t="s">
        <v>250</v>
      </c>
      <c r="B110" s="10" t="s">
        <v>90</v>
      </c>
      <c r="C110" s="11">
        <v>17923809.57</v>
      </c>
      <c r="D110" s="11"/>
      <c r="E110" s="6">
        <f t="shared" si="12"/>
        <v>17923809.57</v>
      </c>
      <c r="F110" s="11">
        <v>17070604.699999999</v>
      </c>
      <c r="G110" s="11"/>
      <c r="H110" s="11"/>
      <c r="I110" s="6">
        <f t="shared" si="13"/>
        <v>17923809.57</v>
      </c>
      <c r="J110" s="6">
        <f t="shared" si="17"/>
        <v>17070604.699999999</v>
      </c>
      <c r="K110" s="6"/>
      <c r="L110" s="6"/>
      <c r="M110" s="6">
        <f t="shared" si="14"/>
        <v>17923809.57</v>
      </c>
      <c r="N110" s="6"/>
      <c r="O110" s="61">
        <v>772360224.48000002</v>
      </c>
      <c r="P110" s="61">
        <v>734364763.84000003</v>
      </c>
      <c r="Q110" s="64">
        <f t="shared" si="18"/>
        <v>17070604.699999999</v>
      </c>
      <c r="R110" s="64"/>
      <c r="S110" s="63">
        <f t="shared" si="16"/>
        <v>95.080603656722374</v>
      </c>
      <c r="T110" s="42"/>
      <c r="U110" s="39"/>
      <c r="V110" s="35"/>
    </row>
    <row r="111" spans="1:22" s="18" customFormat="1" x14ac:dyDescent="0.25">
      <c r="A111" s="24" t="s">
        <v>251</v>
      </c>
      <c r="B111" s="10" t="s">
        <v>91</v>
      </c>
      <c r="C111" s="11"/>
      <c r="D111" s="11"/>
      <c r="E111" s="6">
        <f t="shared" si="12"/>
        <v>0</v>
      </c>
      <c r="F111" s="11">
        <v>307138</v>
      </c>
      <c r="G111" s="11"/>
      <c r="H111" s="11"/>
      <c r="I111" s="6">
        <f t="shared" si="13"/>
        <v>0</v>
      </c>
      <c r="J111" s="6">
        <f t="shared" si="17"/>
        <v>307138</v>
      </c>
      <c r="K111" s="6"/>
      <c r="L111" s="6"/>
      <c r="M111" s="6">
        <f t="shared" si="14"/>
        <v>0</v>
      </c>
      <c r="N111" s="6"/>
      <c r="O111" s="61">
        <v>79183200</v>
      </c>
      <c r="P111" s="61">
        <v>79183200</v>
      </c>
      <c r="Q111" s="64">
        <f t="shared" si="18"/>
        <v>307138</v>
      </c>
      <c r="R111" s="64"/>
      <c r="S111" s="63">
        <f t="shared" si="16"/>
        <v>100</v>
      </c>
      <c r="T111" s="42"/>
      <c r="U111" s="39"/>
      <c r="V111" s="35"/>
    </row>
    <row r="112" spans="1:22" s="18" customFormat="1" ht="18" customHeight="1" x14ac:dyDescent="0.25">
      <c r="A112" s="24" t="s">
        <v>252</v>
      </c>
      <c r="B112" s="10" t="s">
        <v>125</v>
      </c>
      <c r="C112" s="11"/>
      <c r="D112" s="11"/>
      <c r="E112" s="6"/>
      <c r="F112" s="11"/>
      <c r="G112" s="11"/>
      <c r="H112" s="11"/>
      <c r="I112" s="6"/>
      <c r="J112" s="6"/>
      <c r="K112" s="6"/>
      <c r="L112" s="6"/>
      <c r="M112" s="6"/>
      <c r="N112" s="20"/>
      <c r="O112" s="65">
        <v>56715000</v>
      </c>
      <c r="P112" s="61">
        <v>56715000</v>
      </c>
      <c r="Q112" s="64"/>
      <c r="R112" s="64"/>
      <c r="S112" s="63">
        <f t="shared" si="16"/>
        <v>100</v>
      </c>
      <c r="T112" s="42"/>
      <c r="U112" s="39"/>
      <c r="V112" s="35"/>
    </row>
    <row r="113" spans="1:22" s="18" customFormat="1" ht="26.25" x14ac:dyDescent="0.25">
      <c r="A113" s="24" t="s">
        <v>253</v>
      </c>
      <c r="B113" s="10" t="s">
        <v>92</v>
      </c>
      <c r="C113" s="11">
        <v>904860</v>
      </c>
      <c r="D113" s="11"/>
      <c r="E113" s="6">
        <f t="shared" si="12"/>
        <v>904860</v>
      </c>
      <c r="F113" s="11">
        <v>904860</v>
      </c>
      <c r="G113" s="11"/>
      <c r="H113" s="11"/>
      <c r="I113" s="6">
        <f t="shared" si="13"/>
        <v>904860</v>
      </c>
      <c r="J113" s="6">
        <f t="shared" si="17"/>
        <v>904860</v>
      </c>
      <c r="K113" s="6"/>
      <c r="L113" s="6"/>
      <c r="M113" s="6">
        <f t="shared" si="14"/>
        <v>904860</v>
      </c>
      <c r="N113" s="20"/>
      <c r="O113" s="65">
        <v>56715000</v>
      </c>
      <c r="P113" s="61">
        <v>56715000</v>
      </c>
      <c r="Q113" s="64">
        <f t="shared" si="18"/>
        <v>904860</v>
      </c>
      <c r="R113" s="64"/>
      <c r="S113" s="63">
        <f t="shared" si="16"/>
        <v>100</v>
      </c>
      <c r="T113" s="42"/>
      <c r="U113" s="39"/>
      <c r="V113" s="35"/>
    </row>
    <row r="114" spans="1:22" s="18" customFormat="1" ht="26.25" x14ac:dyDescent="0.25">
      <c r="A114" s="50" t="s">
        <v>254</v>
      </c>
      <c r="B114" s="10" t="s">
        <v>126</v>
      </c>
      <c r="C114" s="11"/>
      <c r="D114" s="11"/>
      <c r="E114" s="6"/>
      <c r="F114" s="11"/>
      <c r="G114" s="11"/>
      <c r="H114" s="11"/>
      <c r="I114" s="6"/>
      <c r="J114" s="6"/>
      <c r="K114" s="6"/>
      <c r="L114" s="6"/>
      <c r="M114" s="6"/>
      <c r="N114" s="20"/>
      <c r="O114" s="65">
        <v>21506200</v>
      </c>
      <c r="P114" s="61">
        <v>21506200</v>
      </c>
      <c r="Q114" s="64"/>
      <c r="R114" s="64"/>
      <c r="S114" s="63">
        <f t="shared" si="16"/>
        <v>100</v>
      </c>
      <c r="T114" s="42"/>
      <c r="U114" s="39"/>
      <c r="V114" s="35"/>
    </row>
    <row r="115" spans="1:22" s="18" customFormat="1" ht="26.25" x14ac:dyDescent="0.25">
      <c r="A115" s="24" t="s">
        <v>255</v>
      </c>
      <c r="B115" s="10" t="s">
        <v>93</v>
      </c>
      <c r="C115" s="11"/>
      <c r="D115" s="11"/>
      <c r="E115" s="6">
        <f t="shared" si="12"/>
        <v>0</v>
      </c>
      <c r="F115" s="11">
        <v>3258481</v>
      </c>
      <c r="G115" s="11"/>
      <c r="H115" s="11"/>
      <c r="I115" s="6">
        <f t="shared" si="13"/>
        <v>0</v>
      </c>
      <c r="J115" s="6">
        <f t="shared" si="17"/>
        <v>3258481</v>
      </c>
      <c r="K115" s="6"/>
      <c r="L115" s="6"/>
      <c r="M115" s="6">
        <f t="shared" si="14"/>
        <v>0</v>
      </c>
      <c r="N115" s="20"/>
      <c r="O115" s="65">
        <v>21506200</v>
      </c>
      <c r="P115" s="61">
        <v>21506200</v>
      </c>
      <c r="Q115" s="64">
        <f t="shared" si="18"/>
        <v>3258481</v>
      </c>
      <c r="R115" s="64"/>
      <c r="S115" s="63">
        <f t="shared" si="16"/>
        <v>100</v>
      </c>
      <c r="T115" s="42"/>
      <c r="U115" s="39"/>
      <c r="V115" s="35"/>
    </row>
    <row r="116" spans="1:22" s="18" customFormat="1" ht="18.75" customHeight="1" x14ac:dyDescent="0.25">
      <c r="A116" s="24" t="s">
        <v>293</v>
      </c>
      <c r="B116" s="10" t="s">
        <v>127</v>
      </c>
      <c r="C116" s="11"/>
      <c r="D116" s="11"/>
      <c r="E116" s="6"/>
      <c r="F116" s="11"/>
      <c r="G116" s="11"/>
      <c r="H116" s="11">
        <v>130000000</v>
      </c>
      <c r="I116" s="6">
        <f t="shared" si="13"/>
        <v>130000000</v>
      </c>
      <c r="J116" s="6"/>
      <c r="K116" s="6">
        <v>193216358.30000001</v>
      </c>
      <c r="L116" s="6"/>
      <c r="M116" s="6">
        <f t="shared" si="14"/>
        <v>130000000</v>
      </c>
      <c r="N116" s="20"/>
      <c r="O116" s="65">
        <v>962000</v>
      </c>
      <c r="P116" s="61">
        <v>962000</v>
      </c>
      <c r="Q116" s="64">
        <f t="shared" si="18"/>
        <v>193216358.30000001</v>
      </c>
      <c r="R116" s="64"/>
      <c r="S116" s="63">
        <f t="shared" si="16"/>
        <v>100</v>
      </c>
      <c r="T116" s="42"/>
      <c r="U116" s="39"/>
      <c r="V116" s="35"/>
    </row>
    <row r="117" spans="1:22" s="18" customFormat="1" ht="29.25" customHeight="1" x14ac:dyDescent="0.25">
      <c r="A117" s="24" t="s">
        <v>294</v>
      </c>
      <c r="B117" s="10" t="s">
        <v>128</v>
      </c>
      <c r="C117" s="11"/>
      <c r="D117" s="11"/>
      <c r="E117" s="6"/>
      <c r="F117" s="11"/>
      <c r="G117" s="11"/>
      <c r="H117" s="11"/>
      <c r="I117" s="6"/>
      <c r="J117" s="6"/>
      <c r="K117" s="6"/>
      <c r="L117" s="6"/>
      <c r="M117" s="6"/>
      <c r="N117" s="20"/>
      <c r="O117" s="61">
        <v>962000</v>
      </c>
      <c r="P117" s="61">
        <v>962000</v>
      </c>
      <c r="Q117" s="64"/>
      <c r="R117" s="64"/>
      <c r="S117" s="63">
        <f t="shared" si="16"/>
        <v>100</v>
      </c>
      <c r="T117" s="42"/>
      <c r="U117" s="39"/>
      <c r="V117" s="35"/>
    </row>
    <row r="118" spans="1:22" s="18" customFormat="1" ht="24" customHeight="1" x14ac:dyDescent="0.25">
      <c r="A118" s="24" t="s">
        <v>256</v>
      </c>
      <c r="B118" s="10" t="s">
        <v>94</v>
      </c>
      <c r="C118" s="14">
        <v>230729</v>
      </c>
      <c r="D118" s="14"/>
      <c r="E118" s="6">
        <f t="shared" si="12"/>
        <v>230729</v>
      </c>
      <c r="F118" s="14">
        <v>231027</v>
      </c>
      <c r="G118" s="14"/>
      <c r="H118" s="14">
        <v>53192</v>
      </c>
      <c r="I118" s="6">
        <f t="shared" si="13"/>
        <v>283921</v>
      </c>
      <c r="J118" s="6">
        <f t="shared" ref="J118:J131" si="20">F118+G118</f>
        <v>231027</v>
      </c>
      <c r="K118" s="6"/>
      <c r="L118" s="6"/>
      <c r="M118" s="6">
        <f t="shared" si="14"/>
        <v>283921</v>
      </c>
      <c r="N118" s="20"/>
      <c r="O118" s="61">
        <v>167320661.25999999</v>
      </c>
      <c r="P118" s="61">
        <v>141066912.15000001</v>
      </c>
      <c r="Q118" s="64">
        <f t="shared" si="18"/>
        <v>231027</v>
      </c>
      <c r="R118" s="64"/>
      <c r="S118" s="63">
        <f t="shared" si="16"/>
        <v>84.309320252324241</v>
      </c>
      <c r="T118" s="42"/>
      <c r="U118" s="39"/>
      <c r="V118" s="35"/>
    </row>
    <row r="119" spans="1:22" s="18" customFormat="1" ht="39" x14ac:dyDescent="0.25">
      <c r="A119" s="12" t="s">
        <v>257</v>
      </c>
      <c r="B119" s="10" t="s">
        <v>129</v>
      </c>
      <c r="C119" s="14"/>
      <c r="D119" s="14"/>
      <c r="E119" s="6"/>
      <c r="F119" s="14"/>
      <c r="G119" s="14"/>
      <c r="H119" s="14"/>
      <c r="I119" s="6"/>
      <c r="J119" s="6"/>
      <c r="K119" s="6"/>
      <c r="L119" s="6"/>
      <c r="M119" s="6"/>
      <c r="N119" s="22"/>
      <c r="O119" s="61">
        <v>14222533.27</v>
      </c>
      <c r="P119" s="61">
        <v>13864268.77</v>
      </c>
      <c r="Q119" s="64"/>
      <c r="R119" s="64"/>
      <c r="S119" s="63">
        <f t="shared" si="16"/>
        <v>97.481007826111423</v>
      </c>
      <c r="T119" s="1"/>
      <c r="U119" s="36"/>
      <c r="V119" s="35"/>
    </row>
    <row r="120" spans="1:22" s="18" customFormat="1" ht="39" x14ac:dyDescent="0.25">
      <c r="A120" s="12" t="s">
        <v>258</v>
      </c>
      <c r="B120" s="12" t="s">
        <v>95</v>
      </c>
      <c r="C120" s="6">
        <v>10469766.91</v>
      </c>
      <c r="D120" s="6"/>
      <c r="E120" s="6">
        <f t="shared" si="12"/>
        <v>10469766.91</v>
      </c>
      <c r="F120" s="6">
        <v>1756507.23</v>
      </c>
      <c r="G120" s="6"/>
      <c r="H120" s="6">
        <v>9013920.0700000003</v>
      </c>
      <c r="I120" s="6">
        <f t="shared" si="13"/>
        <v>19483686.98</v>
      </c>
      <c r="J120" s="6">
        <f t="shared" si="20"/>
        <v>1756507.23</v>
      </c>
      <c r="K120" s="6"/>
      <c r="L120" s="6"/>
      <c r="M120" s="6">
        <f t="shared" si="14"/>
        <v>19483686.98</v>
      </c>
      <c r="N120" s="21">
        <v>2425660.0099999998</v>
      </c>
      <c r="O120" s="73">
        <v>14222533.27</v>
      </c>
      <c r="P120" s="61">
        <v>13864268.77</v>
      </c>
      <c r="Q120" s="64">
        <f t="shared" si="18"/>
        <v>1756507.23</v>
      </c>
      <c r="R120" s="64"/>
      <c r="S120" s="63">
        <f t="shared" si="16"/>
        <v>97.481007826111423</v>
      </c>
      <c r="T120" s="1"/>
      <c r="U120" s="36"/>
      <c r="V120" s="35"/>
    </row>
    <row r="121" spans="1:22" ht="18.75" customHeight="1" x14ac:dyDescent="0.25">
      <c r="A121" s="24" t="s">
        <v>259</v>
      </c>
      <c r="B121" s="10" t="s">
        <v>130</v>
      </c>
      <c r="C121" s="9">
        <f>SUM(C122:C126)</f>
        <v>426086275.85000002</v>
      </c>
      <c r="D121" s="9"/>
      <c r="E121" s="3">
        <f t="shared" si="12"/>
        <v>426086275.85000002</v>
      </c>
      <c r="F121" s="9">
        <f>SUM(F122:F126)</f>
        <v>426660475.85000002</v>
      </c>
      <c r="G121" s="9"/>
      <c r="H121" s="9">
        <v>9589668</v>
      </c>
      <c r="I121" s="3">
        <f t="shared" si="13"/>
        <v>435675943.85000002</v>
      </c>
      <c r="J121" s="3">
        <f t="shared" si="20"/>
        <v>426660475.85000002</v>
      </c>
      <c r="K121" s="3"/>
      <c r="L121" s="3"/>
      <c r="M121" s="3">
        <f t="shared" si="14"/>
        <v>435675943.85000002</v>
      </c>
      <c r="N121" s="21">
        <v>22341417</v>
      </c>
      <c r="O121" s="73">
        <v>904860</v>
      </c>
      <c r="P121" s="61">
        <v>904860</v>
      </c>
      <c r="Q121" s="62">
        <f t="shared" si="18"/>
        <v>426660475.85000002</v>
      </c>
      <c r="R121" s="62"/>
      <c r="S121" s="63">
        <f t="shared" si="16"/>
        <v>100</v>
      </c>
    </row>
    <row r="122" spans="1:22" s="18" customFormat="1" ht="26.25" x14ac:dyDescent="0.25">
      <c r="A122" s="24" t="s">
        <v>260</v>
      </c>
      <c r="B122" s="10" t="s">
        <v>96</v>
      </c>
      <c r="C122" s="11">
        <v>368283294.85000002</v>
      </c>
      <c r="D122" s="11"/>
      <c r="E122" s="6">
        <f t="shared" si="12"/>
        <v>368283294.85000002</v>
      </c>
      <c r="F122" s="11">
        <v>368283294.85000002</v>
      </c>
      <c r="G122" s="11"/>
      <c r="H122" s="11"/>
      <c r="I122" s="6">
        <f t="shared" si="13"/>
        <v>368283294.85000002</v>
      </c>
      <c r="J122" s="6">
        <f t="shared" si="20"/>
        <v>368283294.85000002</v>
      </c>
      <c r="K122" s="6"/>
      <c r="L122" s="6"/>
      <c r="M122" s="6">
        <f t="shared" si="14"/>
        <v>368283294.85000002</v>
      </c>
      <c r="N122" s="20">
        <v>23745417</v>
      </c>
      <c r="O122" s="61">
        <v>904860</v>
      </c>
      <c r="P122" s="61">
        <v>904860</v>
      </c>
      <c r="Q122" s="64">
        <f t="shared" si="18"/>
        <v>368283294.85000002</v>
      </c>
      <c r="R122" s="64"/>
      <c r="S122" s="63">
        <f t="shared" si="16"/>
        <v>100</v>
      </c>
      <c r="T122" s="1"/>
      <c r="U122" s="36"/>
      <c r="V122" s="35"/>
    </row>
    <row r="123" spans="1:22" s="18" customFormat="1" ht="20.25" customHeight="1" x14ac:dyDescent="0.25">
      <c r="A123" s="12" t="s">
        <v>261</v>
      </c>
      <c r="B123" s="10" t="s">
        <v>131</v>
      </c>
      <c r="C123" s="11"/>
      <c r="D123" s="11"/>
      <c r="E123" s="6"/>
      <c r="F123" s="11"/>
      <c r="G123" s="11"/>
      <c r="H123" s="11"/>
      <c r="I123" s="6"/>
      <c r="J123" s="6"/>
      <c r="K123" s="6"/>
      <c r="L123" s="6"/>
      <c r="M123" s="6"/>
      <c r="N123" s="20"/>
      <c r="O123" s="61">
        <v>283921</v>
      </c>
      <c r="P123" s="61">
        <v>283921</v>
      </c>
      <c r="Q123" s="64"/>
      <c r="R123" s="64"/>
      <c r="S123" s="63">
        <f t="shared" si="16"/>
        <v>100</v>
      </c>
      <c r="T123" s="1"/>
      <c r="U123" s="36"/>
      <c r="V123" s="35"/>
    </row>
    <row r="124" spans="1:22" s="18" customFormat="1" ht="19.5" customHeight="1" x14ac:dyDescent="0.25">
      <c r="A124" s="12" t="s">
        <v>262</v>
      </c>
      <c r="B124" s="32" t="s">
        <v>97</v>
      </c>
      <c r="C124" s="11">
        <v>4115281</v>
      </c>
      <c r="D124" s="11"/>
      <c r="E124" s="6">
        <f t="shared" si="12"/>
        <v>4115281</v>
      </c>
      <c r="F124" s="11">
        <v>4115281</v>
      </c>
      <c r="G124" s="11"/>
      <c r="H124" s="11"/>
      <c r="I124" s="6">
        <f t="shared" si="13"/>
        <v>4115281</v>
      </c>
      <c r="J124" s="6">
        <f t="shared" si="20"/>
        <v>4115281</v>
      </c>
      <c r="K124" s="6"/>
      <c r="L124" s="6"/>
      <c r="M124" s="6">
        <f t="shared" si="14"/>
        <v>4115281</v>
      </c>
      <c r="N124" s="20">
        <v>-1404000</v>
      </c>
      <c r="O124" s="61">
        <v>283921</v>
      </c>
      <c r="P124" s="61">
        <v>283921</v>
      </c>
      <c r="Q124" s="64">
        <f t="shared" si="18"/>
        <v>4115281</v>
      </c>
      <c r="R124" s="64"/>
      <c r="S124" s="63">
        <f t="shared" si="16"/>
        <v>100</v>
      </c>
      <c r="T124" s="1"/>
      <c r="U124" s="36"/>
      <c r="V124" s="35"/>
    </row>
    <row r="125" spans="1:22" s="18" customFormat="1" ht="51.75" x14ac:dyDescent="0.25">
      <c r="A125" s="51" t="s">
        <v>263</v>
      </c>
      <c r="B125" s="13" t="s">
        <v>132</v>
      </c>
      <c r="C125" s="11"/>
      <c r="D125" s="11"/>
      <c r="E125" s="6"/>
      <c r="F125" s="11"/>
      <c r="G125" s="11"/>
      <c r="H125" s="11"/>
      <c r="I125" s="6"/>
      <c r="J125" s="6"/>
      <c r="K125" s="6"/>
      <c r="L125" s="6"/>
      <c r="M125" s="6"/>
      <c r="N125" s="20"/>
      <c r="O125" s="65">
        <v>130000000</v>
      </c>
      <c r="P125" s="61">
        <v>106849078.95</v>
      </c>
      <c r="Q125" s="64"/>
      <c r="R125" s="64"/>
      <c r="S125" s="63">
        <f t="shared" si="16"/>
        <v>82.191599192307692</v>
      </c>
      <c r="T125" s="1"/>
      <c r="U125" s="36"/>
      <c r="V125" s="35"/>
    </row>
    <row r="126" spans="1:22" s="18" customFormat="1" ht="54.75" customHeight="1" x14ac:dyDescent="0.25">
      <c r="A126" s="51" t="s">
        <v>264</v>
      </c>
      <c r="B126" s="12" t="s">
        <v>113</v>
      </c>
      <c r="C126" s="11">
        <v>53687700</v>
      </c>
      <c r="D126" s="11"/>
      <c r="E126" s="6">
        <f t="shared" si="12"/>
        <v>53687700</v>
      </c>
      <c r="F126" s="11">
        <v>54261900</v>
      </c>
      <c r="G126" s="11"/>
      <c r="H126" s="11">
        <v>9589668</v>
      </c>
      <c r="I126" s="6">
        <f t="shared" si="13"/>
        <v>63277368</v>
      </c>
      <c r="J126" s="6">
        <f t="shared" si="20"/>
        <v>54261900</v>
      </c>
      <c r="K126" s="6"/>
      <c r="L126" s="6"/>
      <c r="M126" s="6">
        <f t="shared" si="14"/>
        <v>63277368</v>
      </c>
      <c r="N126" s="6"/>
      <c r="O126" s="61">
        <v>130000000</v>
      </c>
      <c r="P126" s="61">
        <v>106849078.95</v>
      </c>
      <c r="Q126" s="64">
        <f t="shared" si="18"/>
        <v>54261900</v>
      </c>
      <c r="R126" s="64"/>
      <c r="S126" s="63">
        <f t="shared" si="16"/>
        <v>82.191599192307692</v>
      </c>
      <c r="T126" s="1"/>
      <c r="U126" s="36"/>
      <c r="V126" s="35"/>
    </row>
    <row r="127" spans="1:22" s="18" customFormat="1" ht="17.25" customHeight="1" x14ac:dyDescent="0.25">
      <c r="A127" s="24" t="s">
        <v>265</v>
      </c>
      <c r="B127" s="10" t="s">
        <v>133</v>
      </c>
      <c r="C127" s="11"/>
      <c r="D127" s="11"/>
      <c r="E127" s="6"/>
      <c r="F127" s="11"/>
      <c r="G127" s="11"/>
      <c r="H127" s="11"/>
      <c r="I127" s="6"/>
      <c r="J127" s="6"/>
      <c r="K127" s="6"/>
      <c r="L127" s="6"/>
      <c r="M127" s="6"/>
      <c r="N127" s="6"/>
      <c r="O127" s="61">
        <v>21909346.989999998</v>
      </c>
      <c r="P127" s="61">
        <v>19164783.43</v>
      </c>
      <c r="Q127" s="64"/>
      <c r="R127" s="64"/>
      <c r="S127" s="63">
        <f t="shared" si="16"/>
        <v>87.473092825392328</v>
      </c>
      <c r="T127" s="1"/>
      <c r="U127" s="36"/>
      <c r="V127" s="35"/>
    </row>
    <row r="128" spans="1:22" ht="19.5" customHeight="1" x14ac:dyDescent="0.25">
      <c r="A128" s="24" t="s">
        <v>266</v>
      </c>
      <c r="B128" s="10" t="s">
        <v>98</v>
      </c>
      <c r="C128" s="9">
        <f>SUM(C129:C135)</f>
        <v>45117637.870000005</v>
      </c>
      <c r="D128" s="9"/>
      <c r="E128" s="3">
        <f t="shared" si="12"/>
        <v>45117637.870000005</v>
      </c>
      <c r="F128" s="9">
        <f t="shared" ref="F128" si="21">SUM(F129:F135)</f>
        <v>35201248.870000005</v>
      </c>
      <c r="G128" s="9"/>
      <c r="H128" s="9">
        <v>2685528.82</v>
      </c>
      <c r="I128" s="3">
        <f t="shared" si="13"/>
        <v>47803166.690000005</v>
      </c>
      <c r="J128" s="3">
        <f t="shared" si="20"/>
        <v>35201248.870000005</v>
      </c>
      <c r="K128" s="3"/>
      <c r="L128" s="3">
        <v>10668600</v>
      </c>
      <c r="M128" s="3">
        <f t="shared" si="14"/>
        <v>58471766.690000005</v>
      </c>
      <c r="N128" s="44">
        <v>556200</v>
      </c>
      <c r="O128" s="73">
        <v>21909346.989999998</v>
      </c>
      <c r="P128" s="61">
        <v>19164783.43</v>
      </c>
      <c r="Q128" s="62">
        <f t="shared" si="18"/>
        <v>35201248.870000005</v>
      </c>
      <c r="R128" s="62"/>
      <c r="S128" s="63">
        <f t="shared" si="16"/>
        <v>87.473092825392328</v>
      </c>
    </row>
    <row r="129" spans="1:22" s="18" customFormat="1" ht="22.5" customHeight="1" x14ac:dyDescent="0.25">
      <c r="A129" s="24" t="s">
        <v>267</v>
      </c>
      <c r="B129" s="10" t="s">
        <v>99</v>
      </c>
      <c r="C129" s="11">
        <v>27259224</v>
      </c>
      <c r="D129" s="11"/>
      <c r="E129" s="6">
        <f t="shared" si="12"/>
        <v>27259224</v>
      </c>
      <c r="F129" s="11">
        <v>17655315</v>
      </c>
      <c r="G129" s="11"/>
      <c r="H129" s="11">
        <v>263808.82</v>
      </c>
      <c r="I129" s="6">
        <f t="shared" si="13"/>
        <v>27523032.82</v>
      </c>
      <c r="J129" s="6">
        <f t="shared" si="20"/>
        <v>17655315</v>
      </c>
      <c r="K129" s="6"/>
      <c r="L129" s="6">
        <v>133023</v>
      </c>
      <c r="M129" s="6">
        <f t="shared" si="14"/>
        <v>27656055.82</v>
      </c>
      <c r="N129" s="6">
        <v>35400</v>
      </c>
      <c r="O129" s="61">
        <v>455917266.52999997</v>
      </c>
      <c r="P129" s="61">
        <v>445570243.81999999</v>
      </c>
      <c r="Q129" s="64">
        <f t="shared" si="18"/>
        <v>17655315</v>
      </c>
      <c r="R129" s="64"/>
      <c r="S129" s="63">
        <f t="shared" si="16"/>
        <v>97.730504310847564</v>
      </c>
      <c r="T129" s="1"/>
      <c r="U129" s="36"/>
      <c r="V129" s="35"/>
    </row>
    <row r="130" spans="1:22" s="18" customFormat="1" ht="30.75" customHeight="1" x14ac:dyDescent="0.25">
      <c r="A130" s="24" t="s">
        <v>268</v>
      </c>
      <c r="B130" s="10" t="s">
        <v>134</v>
      </c>
      <c r="C130" s="11"/>
      <c r="D130" s="11"/>
      <c r="E130" s="6"/>
      <c r="F130" s="11"/>
      <c r="G130" s="11"/>
      <c r="H130" s="11"/>
      <c r="I130" s="6"/>
      <c r="J130" s="6"/>
      <c r="K130" s="6"/>
      <c r="L130" s="6"/>
      <c r="M130" s="6"/>
      <c r="N130" s="6"/>
      <c r="O130" s="61">
        <v>392028711.85000002</v>
      </c>
      <c r="P130" s="61">
        <v>389723439.37</v>
      </c>
      <c r="Q130" s="64"/>
      <c r="R130" s="64"/>
      <c r="S130" s="63">
        <f t="shared" si="16"/>
        <v>99.411963356173231</v>
      </c>
      <c r="T130" s="1"/>
      <c r="U130" s="36"/>
      <c r="V130" s="35"/>
    </row>
    <row r="131" spans="1:22" s="18" customFormat="1" ht="29.25" customHeight="1" x14ac:dyDescent="0.25">
      <c r="A131" s="24" t="s">
        <v>269</v>
      </c>
      <c r="B131" s="10" t="s">
        <v>100</v>
      </c>
      <c r="C131" s="11">
        <v>3015613.87</v>
      </c>
      <c r="D131" s="11"/>
      <c r="E131" s="6">
        <f t="shared" si="12"/>
        <v>3015613.87</v>
      </c>
      <c r="F131" s="11">
        <v>3015613.87</v>
      </c>
      <c r="G131" s="11"/>
      <c r="H131" s="11"/>
      <c r="I131" s="6">
        <f t="shared" ref="I131:I144" si="22">E131+H131</f>
        <v>3015613.87</v>
      </c>
      <c r="J131" s="6">
        <f t="shared" si="20"/>
        <v>3015613.87</v>
      </c>
      <c r="K131" s="6"/>
      <c r="L131" s="6"/>
      <c r="M131" s="6">
        <f t="shared" ref="M131:M144" si="23">I131+L131</f>
        <v>3015613.87</v>
      </c>
      <c r="N131" s="6"/>
      <c r="O131" s="61">
        <v>392028711.85000002</v>
      </c>
      <c r="P131" s="61">
        <v>389723439.37</v>
      </c>
      <c r="Q131" s="64">
        <f t="shared" ref="Q131:Q135" si="24">J131+K131</f>
        <v>3015613.87</v>
      </c>
      <c r="R131" s="64"/>
      <c r="S131" s="63">
        <f t="shared" si="16"/>
        <v>99.411963356173231</v>
      </c>
      <c r="T131" s="1"/>
      <c r="U131" s="36"/>
      <c r="V131" s="35"/>
    </row>
    <row r="132" spans="1:22" s="18" customFormat="1" ht="42.75" customHeight="1" x14ac:dyDescent="0.25">
      <c r="A132" s="24" t="s">
        <v>270</v>
      </c>
      <c r="B132" s="10" t="s">
        <v>135</v>
      </c>
      <c r="C132" s="11"/>
      <c r="D132" s="11"/>
      <c r="E132" s="6"/>
      <c r="F132" s="11"/>
      <c r="G132" s="11"/>
      <c r="H132" s="11"/>
      <c r="I132" s="6"/>
      <c r="J132" s="6"/>
      <c r="K132" s="6"/>
      <c r="L132" s="6"/>
      <c r="M132" s="6"/>
      <c r="N132" s="6"/>
      <c r="O132" s="61">
        <v>2711281</v>
      </c>
      <c r="P132" s="61">
        <v>2491002.77</v>
      </c>
      <c r="Q132" s="64"/>
      <c r="R132" s="64"/>
      <c r="S132" s="63">
        <f t="shared" si="16"/>
        <v>91.875492433281536</v>
      </c>
      <c r="T132" s="1"/>
      <c r="U132" s="36"/>
      <c r="V132" s="35"/>
    </row>
    <row r="133" spans="1:22" s="18" customFormat="1" ht="54" customHeight="1" x14ac:dyDescent="0.25">
      <c r="A133" s="24" t="s">
        <v>271</v>
      </c>
      <c r="B133" s="10" t="s">
        <v>101</v>
      </c>
      <c r="C133" s="11"/>
      <c r="D133" s="11"/>
      <c r="E133" s="6"/>
      <c r="F133" s="11"/>
      <c r="G133" s="11"/>
      <c r="H133" s="11"/>
      <c r="I133" s="6"/>
      <c r="J133" s="6"/>
      <c r="K133" s="6"/>
      <c r="L133" s="6"/>
      <c r="M133" s="6"/>
      <c r="N133" s="6">
        <v>520800</v>
      </c>
      <c r="O133" s="61">
        <v>2711281</v>
      </c>
      <c r="P133" s="61">
        <v>2491002.77</v>
      </c>
      <c r="Q133" s="64"/>
      <c r="R133" s="64"/>
      <c r="S133" s="63">
        <f t="shared" si="16"/>
        <v>91.875492433281536</v>
      </c>
      <c r="T133" s="1"/>
      <c r="U133" s="36"/>
      <c r="V133" s="35"/>
    </row>
    <row r="134" spans="1:22" s="18" customFormat="1" ht="40.5" customHeight="1" x14ac:dyDescent="0.25">
      <c r="A134" s="24" t="s">
        <v>272</v>
      </c>
      <c r="B134" s="10" t="s">
        <v>136</v>
      </c>
      <c r="C134" s="11"/>
      <c r="D134" s="11"/>
      <c r="E134" s="6"/>
      <c r="F134" s="11"/>
      <c r="G134" s="11"/>
      <c r="H134" s="11"/>
      <c r="I134" s="6"/>
      <c r="J134" s="6"/>
      <c r="K134" s="6"/>
      <c r="L134" s="6"/>
      <c r="M134" s="6"/>
      <c r="N134" s="6"/>
      <c r="O134" s="61">
        <v>61164228.68</v>
      </c>
      <c r="P134" s="61">
        <v>53355801.68</v>
      </c>
      <c r="Q134" s="64"/>
      <c r="R134" s="64"/>
      <c r="S134" s="63">
        <f t="shared" ref="S134:S151" si="25">P134/O134*100</f>
        <v>87.23367045000721</v>
      </c>
      <c r="T134" s="1"/>
      <c r="U134" s="36"/>
      <c r="V134" s="35"/>
    </row>
    <row r="135" spans="1:22" s="18" customFormat="1" ht="47.25" customHeight="1" x14ac:dyDescent="0.25">
      <c r="A135" s="24" t="s">
        <v>273</v>
      </c>
      <c r="B135" s="10" t="s">
        <v>102</v>
      </c>
      <c r="C135" s="11">
        <v>14842800</v>
      </c>
      <c r="D135" s="11"/>
      <c r="E135" s="6">
        <f t="shared" ref="E135:E144" si="26">C135+D135</f>
        <v>14842800</v>
      </c>
      <c r="F135" s="11">
        <v>14530320</v>
      </c>
      <c r="G135" s="11"/>
      <c r="H135" s="11">
        <v>2421720</v>
      </c>
      <c r="I135" s="6">
        <f t="shared" si="22"/>
        <v>17264520</v>
      </c>
      <c r="J135" s="6">
        <f t="shared" ref="J135:J144" si="27">F135+G135</f>
        <v>14530320</v>
      </c>
      <c r="K135" s="6"/>
      <c r="L135" s="6">
        <v>9374400</v>
      </c>
      <c r="M135" s="6">
        <f t="shared" si="23"/>
        <v>26638920</v>
      </c>
      <c r="N135" s="6"/>
      <c r="O135" s="61">
        <v>61164228.68</v>
      </c>
      <c r="P135" s="61">
        <v>53355801.68</v>
      </c>
      <c r="Q135" s="64">
        <f t="shared" si="24"/>
        <v>14530320</v>
      </c>
      <c r="R135" s="64"/>
      <c r="S135" s="63">
        <f t="shared" si="25"/>
        <v>87.23367045000721</v>
      </c>
      <c r="T135" s="1"/>
      <c r="U135" s="36"/>
      <c r="V135" s="35"/>
    </row>
    <row r="136" spans="1:22" ht="41.25" customHeight="1" x14ac:dyDescent="0.25">
      <c r="A136" s="52" t="s">
        <v>300</v>
      </c>
      <c r="B136" s="4" t="s">
        <v>301</v>
      </c>
      <c r="C136" s="11"/>
      <c r="D136" s="11"/>
      <c r="E136" s="6"/>
      <c r="F136" s="11"/>
      <c r="G136" s="11"/>
      <c r="H136" s="11"/>
      <c r="I136" s="6"/>
      <c r="J136" s="6"/>
      <c r="K136" s="6"/>
      <c r="L136" s="6"/>
      <c r="M136" s="6"/>
      <c r="N136" s="6"/>
      <c r="O136" s="61">
        <v>13045</v>
      </c>
      <c r="P136" s="61"/>
      <c r="Q136" s="62">
        <f>J138+K138</f>
        <v>0</v>
      </c>
      <c r="R136" s="62"/>
      <c r="S136" s="63">
        <f t="shared" si="25"/>
        <v>0</v>
      </c>
    </row>
    <row r="137" spans="1:22" ht="42" customHeight="1" x14ac:dyDescent="0.25">
      <c r="A137" s="52" t="s">
        <v>302</v>
      </c>
      <c r="B137" s="4" t="s">
        <v>303</v>
      </c>
      <c r="C137" s="11"/>
      <c r="D137" s="11"/>
      <c r="E137" s="6"/>
      <c r="F137" s="11"/>
      <c r="G137" s="11"/>
      <c r="H137" s="11"/>
      <c r="I137" s="6"/>
      <c r="J137" s="6"/>
      <c r="K137" s="6"/>
      <c r="L137" s="6"/>
      <c r="M137" s="6"/>
      <c r="N137" s="6"/>
      <c r="O137" s="61">
        <v>13045</v>
      </c>
      <c r="P137" s="61"/>
      <c r="Q137" s="62"/>
      <c r="R137" s="62"/>
      <c r="S137" s="63">
        <f t="shared" si="25"/>
        <v>0</v>
      </c>
    </row>
    <row r="138" spans="1:22" s="18" customFormat="1" ht="24.75" customHeight="1" x14ac:dyDescent="0.25">
      <c r="A138" s="24" t="s">
        <v>274</v>
      </c>
      <c r="B138" s="10" t="s">
        <v>103</v>
      </c>
      <c r="C138" s="11"/>
      <c r="D138" s="11"/>
      <c r="E138" s="3"/>
      <c r="F138" s="11"/>
      <c r="G138" s="11"/>
      <c r="H138" s="11"/>
      <c r="I138" s="3">
        <f t="shared" si="22"/>
        <v>0</v>
      </c>
      <c r="J138" s="3"/>
      <c r="K138" s="3"/>
      <c r="L138" s="3"/>
      <c r="M138" s="3">
        <v>1053734.99</v>
      </c>
      <c r="N138" s="3"/>
      <c r="O138" s="61">
        <v>69939096.689999998</v>
      </c>
      <c r="P138" s="61">
        <v>68544407.870000005</v>
      </c>
      <c r="Q138" s="64">
        <f>J140+K140</f>
        <v>0</v>
      </c>
      <c r="R138" s="64"/>
      <c r="S138" s="63">
        <f t="shared" si="25"/>
        <v>98.005852397290965</v>
      </c>
      <c r="T138" s="1"/>
      <c r="U138" s="36"/>
      <c r="V138" s="35"/>
    </row>
    <row r="139" spans="1:22" s="18" customFormat="1" ht="45.75" customHeight="1" x14ac:dyDescent="0.25">
      <c r="A139" s="24" t="s">
        <v>275</v>
      </c>
      <c r="B139" s="10" t="s">
        <v>137</v>
      </c>
      <c r="C139" s="11"/>
      <c r="D139" s="11"/>
      <c r="E139" s="3"/>
      <c r="F139" s="11"/>
      <c r="G139" s="11"/>
      <c r="H139" s="11"/>
      <c r="I139" s="3"/>
      <c r="J139" s="3"/>
      <c r="K139" s="3"/>
      <c r="L139" s="3"/>
      <c r="M139" s="3"/>
      <c r="N139" s="3"/>
      <c r="O139" s="61">
        <v>27706455.82</v>
      </c>
      <c r="P139" s="61">
        <v>26320747</v>
      </c>
      <c r="Q139" s="64"/>
      <c r="R139" s="64"/>
      <c r="S139" s="63">
        <f t="shared" si="25"/>
        <v>94.998606718222973</v>
      </c>
      <c r="T139" s="1"/>
      <c r="U139" s="36"/>
      <c r="V139" s="35"/>
    </row>
    <row r="140" spans="1:22" ht="45" customHeight="1" x14ac:dyDescent="0.25">
      <c r="A140" s="24" t="s">
        <v>276</v>
      </c>
      <c r="B140" s="10" t="s">
        <v>104</v>
      </c>
      <c r="C140" s="11"/>
      <c r="D140" s="11"/>
      <c r="E140" s="6"/>
      <c r="F140" s="11"/>
      <c r="G140" s="11"/>
      <c r="H140" s="11">
        <v>1053734.99</v>
      </c>
      <c r="I140" s="6">
        <f t="shared" si="22"/>
        <v>1053734.99</v>
      </c>
      <c r="J140" s="6"/>
      <c r="K140" s="6"/>
      <c r="L140" s="6"/>
      <c r="M140" s="6">
        <f>I140+L140</f>
        <v>1053734.99</v>
      </c>
      <c r="N140" s="6"/>
      <c r="O140" s="61">
        <v>27706455.82</v>
      </c>
      <c r="P140" s="61">
        <v>26320747</v>
      </c>
      <c r="Q140" s="62" t="e">
        <f>J144+K144</f>
        <v>#REF!</v>
      </c>
      <c r="R140" s="62">
        <v>6000000</v>
      </c>
      <c r="S140" s="63">
        <f t="shared" si="25"/>
        <v>94.998606718222973</v>
      </c>
    </row>
    <row r="141" spans="1:22" ht="75.75" customHeight="1" x14ac:dyDescent="0.25">
      <c r="A141" s="15" t="s">
        <v>289</v>
      </c>
      <c r="B141" s="10" t="s">
        <v>139</v>
      </c>
      <c r="C141" s="9"/>
      <c r="D141" s="3"/>
      <c r="E141" s="3"/>
      <c r="F141" s="9"/>
      <c r="G141" s="9"/>
      <c r="H141" s="9"/>
      <c r="I141" s="3"/>
      <c r="J141" s="3"/>
      <c r="K141" s="6"/>
      <c r="L141" s="3"/>
      <c r="M141" s="3"/>
      <c r="N141" s="3"/>
      <c r="O141" s="61">
        <v>490600</v>
      </c>
      <c r="P141" s="61">
        <v>490600</v>
      </c>
      <c r="Q141" s="62"/>
      <c r="R141" s="62"/>
      <c r="S141" s="63">
        <f t="shared" si="25"/>
        <v>100</v>
      </c>
    </row>
    <row r="142" spans="1:22" ht="102.75" x14ac:dyDescent="0.25">
      <c r="A142" s="15" t="s">
        <v>290</v>
      </c>
      <c r="B142" s="10" t="s">
        <v>114</v>
      </c>
      <c r="C142" s="26"/>
      <c r="D142" s="26"/>
      <c r="E142" s="26"/>
      <c r="F142" s="26"/>
      <c r="G142" s="26"/>
      <c r="H142" s="26"/>
      <c r="I142" s="26"/>
      <c r="J142" s="26"/>
      <c r="K142" s="26"/>
      <c r="L142" s="26"/>
      <c r="M142" s="26"/>
      <c r="N142" s="26"/>
      <c r="O142" s="66">
        <v>490600</v>
      </c>
      <c r="P142" s="67">
        <v>490600</v>
      </c>
      <c r="Q142" s="63"/>
      <c r="R142" s="63"/>
      <c r="S142" s="63">
        <f t="shared" si="25"/>
        <v>100</v>
      </c>
    </row>
    <row r="143" spans="1:22" ht="51.75" x14ac:dyDescent="0.25">
      <c r="A143" s="15" t="s">
        <v>277</v>
      </c>
      <c r="B143" s="10" t="s">
        <v>138</v>
      </c>
      <c r="C143" s="11"/>
      <c r="D143" s="11"/>
      <c r="E143" s="6"/>
      <c r="F143" s="11"/>
      <c r="G143" s="11"/>
      <c r="H143" s="11"/>
      <c r="I143" s="6"/>
      <c r="J143" s="6"/>
      <c r="K143" s="6"/>
      <c r="L143" s="6"/>
      <c r="M143" s="6"/>
      <c r="N143" s="6"/>
      <c r="O143" s="61">
        <v>3015613.87</v>
      </c>
      <c r="P143" s="61">
        <v>3015613.87</v>
      </c>
      <c r="Q143" s="63"/>
      <c r="R143" s="63"/>
      <c r="S143" s="63">
        <f t="shared" si="25"/>
        <v>100</v>
      </c>
    </row>
    <row r="144" spans="1:22" ht="40.5" customHeight="1" x14ac:dyDescent="0.25">
      <c r="A144" s="15" t="s">
        <v>278</v>
      </c>
      <c r="B144" s="10" t="s">
        <v>105</v>
      </c>
      <c r="C144" s="9" t="e">
        <f>C5+C107</f>
        <v>#REF!</v>
      </c>
      <c r="D144" s="3">
        <v>450000</v>
      </c>
      <c r="E144" s="3" t="e">
        <f t="shared" si="26"/>
        <v>#REF!</v>
      </c>
      <c r="F144" s="9" t="e">
        <f>F5+F107</f>
        <v>#REF!</v>
      </c>
      <c r="G144" s="9">
        <v>1951680.39</v>
      </c>
      <c r="H144" s="9">
        <v>152396043.88</v>
      </c>
      <c r="I144" s="3" t="e">
        <f t="shared" si="22"/>
        <v>#REF!</v>
      </c>
      <c r="J144" s="3" t="e">
        <f t="shared" si="27"/>
        <v>#REF!</v>
      </c>
      <c r="K144" s="6">
        <v>193216358.30000001</v>
      </c>
      <c r="L144" s="3">
        <v>10668600</v>
      </c>
      <c r="M144" s="3" t="e">
        <f t="shared" si="23"/>
        <v>#REF!</v>
      </c>
      <c r="N144" s="3" t="e">
        <f>SUM(N128+N121+N109+#REF!)</f>
        <v>#REF!</v>
      </c>
      <c r="O144" s="61">
        <v>3015613.87</v>
      </c>
      <c r="P144" s="61">
        <v>3015613.87</v>
      </c>
      <c r="Q144" s="63"/>
      <c r="R144" s="63"/>
      <c r="S144" s="63">
        <f t="shared" si="25"/>
        <v>100</v>
      </c>
    </row>
    <row r="145" spans="1:22" s="23" customFormat="1" ht="39" x14ac:dyDescent="0.25">
      <c r="A145" s="15" t="s">
        <v>292</v>
      </c>
      <c r="B145" s="10" t="s">
        <v>287</v>
      </c>
      <c r="C145" s="26"/>
      <c r="D145" s="26"/>
      <c r="E145" s="26"/>
      <c r="F145" s="26"/>
      <c r="G145" s="26"/>
      <c r="H145" s="26"/>
      <c r="I145" s="26"/>
      <c r="J145" s="26"/>
      <c r="K145" s="26"/>
      <c r="L145" s="26"/>
      <c r="M145" s="26"/>
      <c r="N145" s="26"/>
      <c r="O145" s="67">
        <v>24869520</v>
      </c>
      <c r="P145" s="67">
        <v>24860540</v>
      </c>
      <c r="Q145" s="68"/>
      <c r="R145" s="68"/>
      <c r="S145" s="63">
        <f t="shared" si="25"/>
        <v>99.963891542739873</v>
      </c>
      <c r="T145" s="1"/>
      <c r="U145" s="36"/>
      <c r="V145" s="35"/>
    </row>
    <row r="146" spans="1:22" s="18" customFormat="1" ht="44.25" customHeight="1" x14ac:dyDescent="0.25">
      <c r="A146" s="15" t="s">
        <v>291</v>
      </c>
      <c r="B146" s="16" t="s">
        <v>288</v>
      </c>
      <c r="C146" s="45"/>
      <c r="D146" s="45"/>
      <c r="E146" s="45"/>
      <c r="F146" s="45"/>
      <c r="G146" s="45"/>
      <c r="H146" s="45"/>
      <c r="I146" s="45"/>
      <c r="J146" s="45"/>
      <c r="K146" s="45"/>
      <c r="L146" s="45"/>
      <c r="M146" s="45"/>
      <c r="N146" s="45"/>
      <c r="O146" s="67">
        <v>24869520</v>
      </c>
      <c r="P146" s="67">
        <v>24860540</v>
      </c>
      <c r="Q146" s="69"/>
      <c r="R146" s="69"/>
      <c r="S146" s="63">
        <f t="shared" si="25"/>
        <v>99.963891542739873</v>
      </c>
      <c r="T146" s="1"/>
      <c r="U146" s="36"/>
      <c r="V146" s="35"/>
    </row>
    <row r="147" spans="1:22" s="18" customFormat="1" ht="21" customHeight="1" x14ac:dyDescent="0.25">
      <c r="A147" s="15" t="s">
        <v>279</v>
      </c>
      <c r="B147" s="16" t="s">
        <v>280</v>
      </c>
      <c r="C147" s="45">
        <v>5289470.54</v>
      </c>
      <c r="D147" s="45"/>
      <c r="E147" s="45"/>
      <c r="F147" s="45"/>
      <c r="G147" s="45"/>
      <c r="H147" s="45"/>
      <c r="I147" s="45"/>
      <c r="J147" s="45"/>
      <c r="K147" s="45"/>
      <c r="L147" s="45"/>
      <c r="M147" s="45"/>
      <c r="N147" s="45"/>
      <c r="O147" s="67">
        <v>13856907</v>
      </c>
      <c r="P147" s="67">
        <v>13856907</v>
      </c>
      <c r="Q147" s="69"/>
      <c r="R147" s="69"/>
      <c r="S147" s="63">
        <f t="shared" si="25"/>
        <v>100</v>
      </c>
      <c r="T147" s="1"/>
      <c r="U147" s="36"/>
      <c r="V147" s="35"/>
    </row>
    <row r="148" spans="1:22" s="18" customFormat="1" ht="23.25" customHeight="1" x14ac:dyDescent="0.25">
      <c r="A148" s="24" t="s">
        <v>281</v>
      </c>
      <c r="B148" s="10" t="s">
        <v>282</v>
      </c>
      <c r="C148" s="45">
        <v>5289470.54</v>
      </c>
      <c r="D148" s="45"/>
      <c r="E148" s="45"/>
      <c r="F148" s="45"/>
      <c r="G148" s="45"/>
      <c r="H148" s="45"/>
      <c r="I148" s="45"/>
      <c r="J148" s="45"/>
      <c r="K148" s="45"/>
      <c r="L148" s="45"/>
      <c r="M148" s="45"/>
      <c r="N148" s="45"/>
      <c r="O148" s="67">
        <v>13856907</v>
      </c>
      <c r="P148" s="67">
        <v>13856907</v>
      </c>
      <c r="Q148" s="69"/>
      <c r="R148" s="69"/>
      <c r="S148" s="63">
        <f t="shared" si="25"/>
        <v>100</v>
      </c>
      <c r="T148" s="1"/>
      <c r="U148" s="36"/>
      <c r="V148" s="35"/>
    </row>
    <row r="149" spans="1:22" s="18" customFormat="1" ht="23.25" customHeight="1" x14ac:dyDescent="0.25">
      <c r="A149" s="24" t="s">
        <v>145</v>
      </c>
      <c r="B149" s="10" t="s">
        <v>112</v>
      </c>
      <c r="C149" s="45"/>
      <c r="D149" s="45"/>
      <c r="E149" s="45"/>
      <c r="F149" s="45"/>
      <c r="G149" s="45"/>
      <c r="H149" s="45"/>
      <c r="I149" s="45"/>
      <c r="J149" s="45"/>
      <c r="K149" s="45"/>
      <c r="L149" s="45"/>
      <c r="M149" s="45"/>
      <c r="N149" s="45"/>
      <c r="O149" s="67">
        <v>1053734.99</v>
      </c>
      <c r="P149" s="67">
        <v>1013185.08</v>
      </c>
      <c r="Q149" s="69"/>
      <c r="R149" s="69"/>
      <c r="S149" s="63">
        <f t="shared" si="25"/>
        <v>96.151792397061811</v>
      </c>
      <c r="T149" s="1"/>
      <c r="U149" s="36"/>
      <c r="V149" s="35"/>
    </row>
    <row r="150" spans="1:22" s="18" customFormat="1" ht="28.5" customHeight="1" x14ac:dyDescent="0.25">
      <c r="A150" s="24" t="s">
        <v>283</v>
      </c>
      <c r="B150" s="10" t="s">
        <v>144</v>
      </c>
      <c r="C150" s="45"/>
      <c r="D150" s="45"/>
      <c r="E150" s="45"/>
      <c r="F150" s="45"/>
      <c r="G150" s="45"/>
      <c r="H150" s="45"/>
      <c r="I150" s="45"/>
      <c r="J150" s="45"/>
      <c r="K150" s="45"/>
      <c r="L150" s="45"/>
      <c r="M150" s="45"/>
      <c r="N150" s="45"/>
      <c r="O150" s="67">
        <v>1053734.99</v>
      </c>
      <c r="P150" s="67">
        <v>1013185.08</v>
      </c>
      <c r="Q150" s="69"/>
      <c r="R150" s="69"/>
      <c r="S150" s="63">
        <f t="shared" si="25"/>
        <v>96.151792397061811</v>
      </c>
      <c r="T150" s="1"/>
      <c r="U150" s="36"/>
      <c r="V150" s="35"/>
    </row>
    <row r="151" spans="1:22" ht="22.5" customHeight="1" x14ac:dyDescent="0.25">
      <c r="A151" s="24" t="s">
        <v>146</v>
      </c>
      <c r="B151" s="10" t="s">
        <v>144</v>
      </c>
      <c r="C151" s="45"/>
      <c r="D151" s="45"/>
      <c r="E151" s="45"/>
      <c r="F151" s="45"/>
      <c r="G151" s="45"/>
      <c r="H151" s="45"/>
      <c r="I151" s="45"/>
      <c r="J151" s="45"/>
      <c r="K151" s="45"/>
      <c r="L151" s="45"/>
      <c r="M151" s="45"/>
      <c r="N151" s="45"/>
      <c r="O151" s="67">
        <v>1053734.99</v>
      </c>
      <c r="P151" s="67">
        <v>1013185.08</v>
      </c>
      <c r="Q151" s="63"/>
      <c r="R151" s="63"/>
      <c r="S151" s="63">
        <f t="shared" si="25"/>
        <v>96.151792397061811</v>
      </c>
    </row>
    <row r="152" spans="1:22" s="25" customFormat="1" ht="26.25" x14ac:dyDescent="0.25">
      <c r="A152" s="24" t="s">
        <v>140</v>
      </c>
      <c r="B152" s="10" t="s">
        <v>285</v>
      </c>
      <c r="C152" s="45">
        <v>-790717.67</v>
      </c>
      <c r="D152" s="45"/>
      <c r="E152" s="45"/>
      <c r="F152" s="45"/>
      <c r="G152" s="45"/>
      <c r="H152" s="45"/>
      <c r="I152" s="45"/>
      <c r="J152" s="45"/>
      <c r="K152" s="45"/>
      <c r="L152" s="45"/>
      <c r="M152" s="45"/>
      <c r="N152" s="45"/>
      <c r="O152" s="69">
        <v>0</v>
      </c>
      <c r="P152" s="67">
        <v>-329278.78000000003</v>
      </c>
      <c r="Q152" s="70"/>
      <c r="R152" s="70"/>
      <c r="S152" s="63"/>
      <c r="T152" s="1"/>
      <c r="U152" s="36"/>
      <c r="V152" s="35"/>
    </row>
    <row r="153" spans="1:22" ht="26.25" x14ac:dyDescent="0.25">
      <c r="A153" s="24" t="s">
        <v>141</v>
      </c>
      <c r="B153" s="10" t="s">
        <v>284</v>
      </c>
      <c r="C153" s="26">
        <v>-790717.67</v>
      </c>
      <c r="D153" s="26"/>
      <c r="E153" s="26"/>
      <c r="F153" s="26"/>
      <c r="G153" s="26"/>
      <c r="H153" s="26"/>
      <c r="I153" s="26"/>
      <c r="J153" s="26"/>
      <c r="K153" s="26"/>
      <c r="L153" s="26"/>
      <c r="M153" s="26"/>
      <c r="N153" s="26"/>
      <c r="O153" s="69">
        <v>0</v>
      </c>
      <c r="P153" s="67">
        <v>-329278.78000000003</v>
      </c>
      <c r="Q153" s="46"/>
      <c r="R153" s="46"/>
      <c r="S153" s="63"/>
    </row>
    <row r="154" spans="1:22" ht="26.25" x14ac:dyDescent="0.25">
      <c r="A154" s="53" t="s">
        <v>142</v>
      </c>
      <c r="B154" s="28" t="s">
        <v>286</v>
      </c>
      <c r="C154" s="27">
        <v>-754370.12</v>
      </c>
      <c r="D154" s="27"/>
      <c r="E154" s="27"/>
      <c r="F154" s="27"/>
      <c r="G154" s="27"/>
      <c r="H154" s="27"/>
      <c r="I154" s="27"/>
      <c r="J154" s="27"/>
      <c r="K154" s="27"/>
      <c r="L154" s="27"/>
      <c r="M154" s="27"/>
      <c r="N154" s="27"/>
      <c r="O154" s="69">
        <v>0</v>
      </c>
      <c r="P154" s="67">
        <v>-329278.78000000003</v>
      </c>
      <c r="Q154" s="46"/>
      <c r="R154" s="46"/>
      <c r="S154" s="63"/>
    </row>
    <row r="155" spans="1:22" x14ac:dyDescent="0.25">
      <c r="A155" s="74" t="s">
        <v>143</v>
      </c>
      <c r="B155" s="74"/>
      <c r="C155" s="26">
        <v>1038395253.99</v>
      </c>
      <c r="D155" s="26"/>
      <c r="E155" s="26"/>
      <c r="F155" s="26"/>
      <c r="G155" s="26"/>
      <c r="H155" s="26"/>
      <c r="I155" s="26"/>
      <c r="J155" s="26"/>
      <c r="K155" s="26"/>
      <c r="L155" s="26"/>
      <c r="M155" s="26"/>
      <c r="N155" s="26"/>
      <c r="O155" s="67">
        <v>1093110959.47</v>
      </c>
      <c r="P155" s="67">
        <v>1068170002.15</v>
      </c>
      <c r="Q155" s="46"/>
      <c r="R155" s="46"/>
      <c r="S155" s="63">
        <f>P155/O155*100</f>
        <v>97.71835081297759</v>
      </c>
    </row>
    <row r="157" spans="1:22" x14ac:dyDescent="0.25">
      <c r="A157" s="55"/>
      <c r="B157" s="55"/>
      <c r="C157" s="55"/>
      <c r="D157" s="55"/>
      <c r="E157" s="56"/>
    </row>
    <row r="158" spans="1:22" x14ac:dyDescent="0.25">
      <c r="A158" s="57" t="s">
        <v>304</v>
      </c>
      <c r="B158" s="55"/>
      <c r="C158" s="58" t="s">
        <v>305</v>
      </c>
      <c r="D158" s="55"/>
      <c r="E158" s="56"/>
      <c r="O158" s="58" t="s">
        <v>305</v>
      </c>
    </row>
    <row r="159" spans="1:22" x14ac:dyDescent="0.25">
      <c r="A159" s="55"/>
      <c r="B159" s="55"/>
      <c r="C159" s="56"/>
      <c r="D159" s="55"/>
      <c r="E159" s="56"/>
    </row>
    <row r="160" spans="1:22" x14ac:dyDescent="0.25">
      <c r="A160" s="55"/>
      <c r="B160" s="55"/>
      <c r="C160" s="56"/>
      <c r="D160" s="55"/>
      <c r="E160" s="56"/>
    </row>
    <row r="161" spans="1:15" x14ac:dyDescent="0.25">
      <c r="A161" s="55" t="s">
        <v>306</v>
      </c>
      <c r="B161" s="55"/>
      <c r="C161" s="59" t="s">
        <v>307</v>
      </c>
      <c r="D161" s="55"/>
      <c r="E161" s="56"/>
      <c r="O161" s="59" t="s">
        <v>307</v>
      </c>
    </row>
    <row r="162" spans="1:15" x14ac:dyDescent="0.25">
      <c r="A162" s="55"/>
      <c r="B162" s="55"/>
      <c r="C162" s="55"/>
      <c r="D162" s="55"/>
      <c r="E162" s="56"/>
    </row>
  </sheetData>
  <mergeCells count="3">
    <mergeCell ref="A155:B155"/>
    <mergeCell ref="A2:S2"/>
    <mergeCell ref="A1:S1"/>
  </mergeCells>
  <hyperlinks>
    <hyperlink ref="B73" r:id="rId1" display="consultantplus://offline/ref=C84CB3038B4AEA7D3C5C5B44AAD63104D594E77A4F25BC5E21A87444550683746384295A47EAF6BB515896F9F2P5v5N" xr:uid="{841EF9C0-D81D-4FE3-958B-C8507633B3D9}"/>
    <hyperlink ref="B74" r:id="rId2" display="consultantplus://offline/ref=DC5688143164477E734017DE363AF0E8BC597211A0A940FC18EDCE48519A08E99E97412860B7C71B40FA9E8B478AC689540B8A3C870DF431pEv3N" xr:uid="{48E109AB-9EF9-4257-82D7-A628A58F2611}"/>
    <hyperlink ref="B75" r:id="rId3" display="consultantplus://offline/ref=3ACEDDB140C62BECB017ACD9873C6202CB6FA8F31F668AEF4B791C9ABF2B822DCF3C83C2DC2CD956817063E13D38503EA3359C6AC609626Dk2wBN" xr:uid="{3B62C4FF-D3D8-4DEF-9828-46BE1415693A}"/>
    <hyperlink ref="B76" r:id="rId4" display="consultantplus://offline/ref=89EBEFB2FA22D6AA593E9391250B1505BE6DA267E51A7C5EE59659CA40E7707BBF5DA07A517C3F6D9474A05EE73DE6D53F1F2C938BE0A491O4x3N" xr:uid="{ABD7864E-AD05-4E1A-896B-92B86E37DDB9}"/>
    <hyperlink ref="B77" r:id="rId5" display="consultantplus://offline/ref=4660C791CA722F3A18AAFDF1D8F4DBD607F6F6A53E23B34DFD68A82F396AD24C3BD06E61E9B6998D4C6AA49B8ECAE66C8791BE904553CF216Fx8N" xr:uid="{18D2A0F1-A516-49E1-93A9-A9BF0B6D8F30}"/>
    <hyperlink ref="B78" r:id="rId6" display="consultantplus://offline/ref=C22D74370BC316AD0470610C48B6E2CD911777293F6989922B2843BB52D666F18A93F1CCEE2F40AB88BF44C404D9F7E0D7EDADCF4CA12B88k2y9N" xr:uid="{1134FAB7-E1D4-426F-82A1-F85A1E1E4693}"/>
    <hyperlink ref="B79" r:id="rId7" display="consultantplus://offline/ref=5E15226B314332602E5299E16F1A3A52BDB688E97902AAC579F82F3E02E03B777330B2B9414445958BFE863EB7BD31FB2AC852FA7DA6EC2BO5z9N" xr:uid="{39CBD4CA-3747-43EC-9CD2-0283DBFD748C}"/>
    <hyperlink ref="B82" r:id="rId8" display="consultantplus://offline/ref=62DCA53493C6BC821D022A51827E645F75D36318E9F261773BD4B205F0842D5A66A5663DDCDF6782BF1976C64E8D57C92B6552DF6CF13092FEV6O" xr:uid="{92FBD9CC-5C62-4C49-BCAA-A64C37B57737}"/>
    <hyperlink ref="B80" r:id="rId9" display="consultantplus://offline/ref=5E15226B314332602E5299E16F1A3A52BDB688E97902AAC579F82F3E02E03B777330B2B9414445958BFE863EB7BD31FB2AC852FA7DA6EC2BO5z9N" xr:uid="{3BD85240-FDD7-4252-945C-9F20F0B58048}"/>
    <hyperlink ref="B81" r:id="rId10" display="consultantplus://offline/ref=5E15226B314332602E5299E16F1A3A52BDB688E97902AAC579F82F3E02E03B777330B2B9414445958BFE863EB7BD31FB2AC852FA7DA6EC2BO5z9N" xr:uid="{7916838F-01A8-46CE-8B89-14BEBAFE7387}"/>
    <hyperlink ref="B84" r:id="rId11" display="consultantplus://offline/ref=62DCA53493C6BC821D022A51827E645F75D36318E9F261773BD4B205F0842D5A66A5663DDCDF6782BF1976C64E8D57C92B6552DF6CF13092FEV6O" xr:uid="{10B4EAF3-943E-4847-BA6E-B8A2D4D85B94}"/>
    <hyperlink ref="B85" r:id="rId12" display="consultantplus://offline/ref=62DCA53493C6BC821D022A51827E645F75D36318E9F261773BD4B205F0842D5A66A5663DDCDF6782BF1976C64E8D57C92B6552DF6CF13092FEV6O" xr:uid="{A761D2C7-7011-4786-8916-2E12F45F3FF4}"/>
  </hyperlinks>
  <pageMargins left="0.70866141732283472" right="0.70866141732283472" top="0.74803149606299213" bottom="0.74803149606299213" header="0.31496062992125984" footer="0.31496062992125984"/>
  <pageSetup paperSize="9" scale="64" fitToHeight="0" orientation="portrait" r:id="rId1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 Сергей Владимирович</dc:creator>
  <cp:lastModifiedBy>Соколова Елена Михайловна</cp:lastModifiedBy>
  <cp:lastPrinted>2025-03-31T06:00:59Z</cp:lastPrinted>
  <dcterms:created xsi:type="dcterms:W3CDTF">2020-06-23T08:23:31Z</dcterms:created>
  <dcterms:modified xsi:type="dcterms:W3CDTF">2025-03-31T06:01:05Z</dcterms:modified>
</cp:coreProperties>
</file>